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RUCKY A USMERNENIA\U_NKB_4_2019_bilateralny fond\verzia 1.1\Final maj 2023\cista verzia na vytlacenie a podpis\"/>
    </mc:Choice>
  </mc:AlternateContent>
  <bookViews>
    <workbookView xWindow="0" yWindow="0" windowWidth="28800" windowHeight="12300"/>
  </bookViews>
  <sheets>
    <sheet name="Zamestnanci_Staff" sheetId="2" r:id="rId1"/>
    <sheet name="Cestovne_Travel" sheetId="3" r:id="rId2"/>
    <sheet name="Slovnik" sheetId="6" state="hidden" r:id="rId3"/>
    <sheet name="Ciselniky" sheetId="5" state="hidden" r:id="rId4"/>
  </sheets>
  <definedNames>
    <definedName name="Cesta">Ciselniky!$E$2:$E$3</definedName>
    <definedName name="Countries">Ciselniky!$A$2:$A$34</definedName>
    <definedName name="in_kind_rate">Ciselniky!$I$2</definedName>
    <definedName name="Krajiny">Ciselniky!$B$2:$B$34</definedName>
    <definedName name="language">Cestovne_Travel!$F$5</definedName>
    <definedName name="language1">Zamestnanci_Staff!$O$5</definedName>
    <definedName name="language2">#REF!</definedName>
    <definedName name="months">Ciselniky!$H$2:$H$65</definedName>
    <definedName name="_xlnm.Print_Area" localSheetId="1">Cestovne_Travel!$A:$T</definedName>
    <definedName name="odpoved">Ciselniky!$J$2:$J$3</definedName>
    <definedName name="Per_Diems_Rates">Ciselniky!$C$2:$C$34</definedName>
    <definedName name="response">Ciselniky!$K$2:$K$3</definedName>
    <definedName name="table_distance_costs">Ciselniky!$L$2:$M$7</definedName>
    <definedName name="table_per_diems">Ciselniky!$A$2:$C$34</definedName>
    <definedName name="terms_sk">Slovnik!$A$2:$A$93</definedName>
    <definedName name="Trip">Ciselniky!$F$2:$F$3</definedName>
    <definedName name="zones">Ciselniky!$L$2:$L$7</definedName>
  </definedNames>
  <calcPr calcId="162913"/>
</workbook>
</file>

<file path=xl/calcChain.xml><?xml version="1.0" encoding="utf-8"?>
<calcChain xmlns="http://schemas.openxmlformats.org/spreadsheetml/2006/main">
  <c r="A61" i="3" l="1" a="1"/>
  <c r="A61" i="3" s="1"/>
  <c r="A62" i="3" s="1" a="1"/>
  <c r="A62" i="3" s="1"/>
  <c r="N18" i="3"/>
  <c r="N19" i="3"/>
  <c r="R19" i="3" s="1"/>
  <c r="N20" i="3"/>
  <c r="R20" i="3" s="1"/>
  <c r="N21" i="3"/>
  <c r="N22" i="3"/>
  <c r="N23" i="3"/>
  <c r="R23" i="3" s="1"/>
  <c r="N24" i="3"/>
  <c r="N25" i="3"/>
  <c r="N26" i="3"/>
  <c r="N27" i="3"/>
  <c r="R27" i="3" s="1"/>
  <c r="N28" i="3"/>
  <c r="N29" i="3"/>
  <c r="N30" i="3"/>
  <c r="N31" i="3"/>
  <c r="R31" i="3" s="1"/>
  <c r="N32" i="3"/>
  <c r="N33" i="3"/>
  <c r="N34" i="3"/>
  <c r="R34" i="3" s="1"/>
  <c r="N35" i="3"/>
  <c r="R35" i="3" s="1"/>
  <c r="N36" i="3"/>
  <c r="R36" i="3" s="1"/>
  <c r="N37" i="3"/>
  <c r="R37" i="3" s="1"/>
  <c r="N38" i="3"/>
  <c r="R38" i="3" s="1"/>
  <c r="N39" i="3"/>
  <c r="R39" i="3" s="1"/>
  <c r="N40" i="3"/>
  <c r="R40" i="3" s="1"/>
  <c r="N41" i="3"/>
  <c r="R41" i="3" s="1"/>
  <c r="N42" i="3"/>
  <c r="R42" i="3" s="1"/>
  <c r="N43" i="3"/>
  <c r="R43" i="3" s="1"/>
  <c r="N44" i="3"/>
  <c r="R44" i="3" s="1"/>
  <c r="N45" i="3"/>
  <c r="R45" i="3" s="1"/>
  <c r="N46" i="3"/>
  <c r="R46" i="3" s="1"/>
  <c r="N47" i="3"/>
  <c r="R47" i="3" s="1"/>
  <c r="N48" i="3"/>
  <c r="R48" i="3" s="1"/>
  <c r="N49" i="3"/>
  <c r="R49" i="3" s="1"/>
  <c r="N50" i="3"/>
  <c r="R50" i="3" s="1"/>
  <c r="N51" i="3"/>
  <c r="R51" i="3" s="1"/>
  <c r="N52" i="3"/>
  <c r="R52" i="3" s="1"/>
  <c r="N17" i="3"/>
  <c r="R17" i="3" s="1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17" i="3"/>
  <c r="N16" i="3"/>
  <c r="R16" i="3"/>
  <c r="G16" i="3"/>
  <c r="H16" i="3"/>
  <c r="R26" i="3" l="1"/>
  <c r="R18" i="3"/>
  <c r="R25" i="3"/>
  <c r="R24" i="3"/>
  <c r="R33" i="3"/>
  <c r="R32" i="3"/>
  <c r="R30" i="3"/>
  <c r="R22" i="3"/>
  <c r="R29" i="3"/>
  <c r="R21" i="3"/>
  <c r="R28" i="3"/>
  <c r="A74" i="2" a="1"/>
  <c r="A74" i="2" s="1"/>
  <c r="A75" i="2" s="1" a="1"/>
  <c r="A75" i="2" s="1"/>
  <c r="J15" i="2"/>
  <c r="M15" i="2"/>
  <c r="A70" i="2"/>
  <c r="C15" i="2"/>
  <c r="A72" i="2"/>
  <c r="A15" i="2"/>
  <c r="K15" i="2"/>
  <c r="O15" i="2"/>
  <c r="G15" i="2"/>
  <c r="B72" i="2"/>
  <c r="B15" i="2"/>
  <c r="N15" i="2"/>
  <c r="E15" i="2"/>
  <c r="D15" i="2"/>
  <c r="F15" i="2"/>
  <c r="A2" i="2"/>
  <c r="H15" i="2"/>
  <c r="I15" i="2"/>
  <c r="L15" i="2"/>
  <c r="D8" i="3"/>
  <c r="A80" i="3"/>
  <c r="A76" i="3"/>
  <c r="B59" i="3"/>
  <c r="A78" i="3"/>
  <c r="A59" i="3"/>
  <c r="Q16" i="3"/>
  <c r="A2" i="3"/>
  <c r="B61" i="3" l="1"/>
  <c r="A63" i="3" a="1"/>
  <c r="A63" i="3" s="1"/>
  <c r="A64" i="3" s="1" a="1"/>
  <c r="A64" i="3" s="1"/>
  <c r="A76" i="2" a="1"/>
  <c r="A76" i="2" s="1"/>
  <c r="B74" i="2"/>
  <c r="L20" i="3"/>
  <c r="M20" i="3"/>
  <c r="J53" i="3"/>
  <c r="L18" i="3"/>
  <c r="M18" i="3"/>
  <c r="L19" i="3"/>
  <c r="M19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O41" i="3"/>
  <c r="S41" i="3" s="1"/>
  <c r="O45" i="3"/>
  <c r="O49" i="3"/>
  <c r="O40" i="3"/>
  <c r="S40" i="3" s="1"/>
  <c r="O44" i="3"/>
  <c r="O48" i="3"/>
  <c r="O52" i="3"/>
  <c r="S52" i="3" s="1"/>
  <c r="O39" i="3"/>
  <c r="S39" i="3" s="1"/>
  <c r="O43" i="3"/>
  <c r="O47" i="3"/>
  <c r="O51" i="3"/>
  <c r="O38" i="3"/>
  <c r="S38" i="3" s="1"/>
  <c r="O42" i="3"/>
  <c r="O46" i="3"/>
  <c r="O50" i="3"/>
  <c r="S50" i="3" s="1"/>
  <c r="O37" i="3"/>
  <c r="O36" i="3"/>
  <c r="O35" i="3"/>
  <c r="O34" i="3"/>
  <c r="O30" i="3"/>
  <c r="O23" i="3"/>
  <c r="O19" i="3"/>
  <c r="O32" i="3"/>
  <c r="O27" i="3"/>
  <c r="O24" i="3"/>
  <c r="O31" i="3"/>
  <c r="O18" i="3"/>
  <c r="O33" i="3"/>
  <c r="O22" i="3"/>
  <c r="O25" i="3"/>
  <c r="O29" i="3"/>
  <c r="O21" i="3"/>
  <c r="O28" i="3"/>
  <c r="O20" i="3"/>
  <c r="O26" i="3"/>
  <c r="G8" i="2"/>
  <c r="S47" i="3" l="1"/>
  <c r="S45" i="3"/>
  <c r="S43" i="3"/>
  <c r="S51" i="3"/>
  <c r="S49" i="3"/>
  <c r="S46" i="3"/>
  <c r="S48" i="3"/>
  <c r="S42" i="3"/>
  <c r="S44" i="3"/>
  <c r="S31" i="3"/>
  <c r="S29" i="3"/>
  <c r="S28" i="3"/>
  <c r="S30" i="3"/>
  <c r="S27" i="3"/>
  <c r="S34" i="3"/>
  <c r="S33" i="3"/>
  <c r="S32" i="3"/>
  <c r="S35" i="3"/>
  <c r="S36" i="3"/>
  <c r="S37" i="3"/>
  <c r="A65" i="3" a="1"/>
  <c r="A65" i="3" s="1"/>
  <c r="A77" i="2" a="1"/>
  <c r="A77" i="2" s="1"/>
  <c r="P20" i="3"/>
  <c r="S20" i="3" s="1"/>
  <c r="P50" i="3"/>
  <c r="P52" i="3"/>
  <c r="P48" i="3"/>
  <c r="P44" i="3"/>
  <c r="P40" i="3"/>
  <c r="P36" i="3"/>
  <c r="P32" i="3"/>
  <c r="P28" i="3"/>
  <c r="P24" i="3"/>
  <c r="S24" i="3" s="1"/>
  <c r="P19" i="3"/>
  <c r="S19" i="3" s="1"/>
  <c r="P49" i="3"/>
  <c r="P45" i="3"/>
  <c r="P41" i="3"/>
  <c r="P37" i="3"/>
  <c r="P33" i="3"/>
  <c r="P29" i="3"/>
  <c r="P25" i="3"/>
  <c r="S25" i="3" s="1"/>
  <c r="P21" i="3"/>
  <c r="S21" i="3" s="1"/>
  <c r="P46" i="3"/>
  <c r="P42" i="3"/>
  <c r="P38" i="3"/>
  <c r="P34" i="3"/>
  <c r="P30" i="3"/>
  <c r="P26" i="3"/>
  <c r="S26" i="3" s="1"/>
  <c r="P22" i="3"/>
  <c r="S22" i="3" s="1"/>
  <c r="P51" i="3"/>
  <c r="P47" i="3"/>
  <c r="P43" i="3"/>
  <c r="P39" i="3"/>
  <c r="P35" i="3"/>
  <c r="P31" i="3"/>
  <c r="P27" i="3"/>
  <c r="P23" i="3"/>
  <c r="S23" i="3" s="1"/>
  <c r="P18" i="3"/>
  <c r="S18" i="3" s="1"/>
  <c r="T18" i="3" s="1"/>
  <c r="M17" i="3"/>
  <c r="L17" i="3"/>
  <c r="O17" i="3"/>
  <c r="A66" i="3" l="1" a="1"/>
  <c r="A66" i="3" s="1"/>
  <c r="A78" i="2" a="1"/>
  <c r="A78" i="2" s="1"/>
  <c r="T51" i="3"/>
  <c r="T21" i="3"/>
  <c r="T19" i="3"/>
  <c r="T52" i="3"/>
  <c r="T39" i="3"/>
  <c r="T38" i="3"/>
  <c r="T27" i="3"/>
  <c r="T43" i="3"/>
  <c r="T26" i="3"/>
  <c r="T42" i="3"/>
  <c r="T29" i="3"/>
  <c r="T45" i="3"/>
  <c r="T28" i="3"/>
  <c r="T44" i="3"/>
  <c r="T20" i="3"/>
  <c r="T46" i="3"/>
  <c r="T31" i="3"/>
  <c r="T47" i="3"/>
  <c r="T30" i="3"/>
  <c r="T33" i="3"/>
  <c r="T49" i="3"/>
  <c r="T32" i="3"/>
  <c r="T48" i="3"/>
  <c r="T35" i="3"/>
  <c r="T34" i="3"/>
  <c r="T37" i="3"/>
  <c r="T36" i="3"/>
  <c r="T23" i="3"/>
  <c r="T22" i="3"/>
  <c r="T25" i="3"/>
  <c r="T41" i="3"/>
  <c r="T24" i="3"/>
  <c r="T40" i="3"/>
  <c r="T50" i="3"/>
  <c r="P17" i="3"/>
  <c r="S17" i="3" s="1"/>
  <c r="O19" i="2"/>
  <c r="A67" i="3" l="1" a="1"/>
  <c r="A67" i="3" s="1"/>
  <c r="A79" i="2" a="1"/>
  <c r="A79" i="2" s="1"/>
  <c r="T17" i="3"/>
  <c r="A68" i="3" l="1" a="1"/>
  <c r="A68" i="3" s="1"/>
  <c r="A69" i="3" s="1" a="1"/>
  <c r="A69" i="3" s="1"/>
  <c r="A70" i="3" s="1" a="1"/>
  <c r="A70" i="3" s="1"/>
  <c r="A71" i="3" s="1" a="1"/>
  <c r="A71" i="3" s="1"/>
  <c r="A72" i="3" s="1" a="1"/>
  <c r="A72" i="3" s="1"/>
  <c r="A80" i="2" a="1"/>
  <c r="A80" i="2" s="1"/>
  <c r="T53" i="3"/>
  <c r="O23" i="2"/>
  <c r="O18" i="2"/>
  <c r="C16" i="3"/>
  <c r="E16" i="3"/>
  <c r="D16" i="3"/>
  <c r="T16" i="3"/>
  <c r="I16" i="3"/>
  <c r="J16" i="3"/>
  <c r="A81" i="2" l="1" a="1"/>
  <c r="A81" i="2" s="1"/>
  <c r="A86" i="2"/>
  <c r="A84" i="2"/>
  <c r="A88" i="2"/>
  <c r="O16" i="3"/>
  <c r="K16" i="3"/>
  <c r="A16" i="3"/>
  <c r="B16" i="3"/>
  <c r="A57" i="3"/>
  <c r="M16" i="3"/>
  <c r="F16" i="3"/>
  <c r="S16" i="3"/>
  <c r="P16" i="3"/>
  <c r="L16" i="3"/>
  <c r="O17" i="2" l="1"/>
  <c r="O20" i="2"/>
  <c r="O21" i="2"/>
  <c r="O22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16" i="2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2" i="5"/>
  <c r="A53" i="3"/>
  <c r="B68" i="3" l="1"/>
  <c r="B72" i="3"/>
  <c r="B71" i="3"/>
  <c r="B69" i="3"/>
  <c r="B70" i="3"/>
  <c r="B62" i="3"/>
  <c r="B66" i="3"/>
  <c r="B63" i="3"/>
  <c r="B67" i="3"/>
  <c r="B64" i="3"/>
  <c r="B65" i="3"/>
  <c r="O52" i="2"/>
  <c r="B73" i="3" l="1"/>
  <c r="I52" i="2"/>
  <c r="A11" i="2"/>
  <c r="A52" i="2"/>
  <c r="A8" i="2"/>
  <c r="A5" i="2"/>
  <c r="A8" i="3"/>
  <c r="A11" i="3"/>
  <c r="A5" i="3"/>
  <c r="B75" i="2" l="1"/>
  <c r="B76" i="2"/>
  <c r="B77" i="2"/>
  <c r="B78" i="2"/>
  <c r="B79" i="2"/>
  <c r="B80" i="2"/>
  <c r="B81" i="2"/>
  <c r="B82" i="2" l="1"/>
</calcChain>
</file>

<file path=xl/sharedStrings.xml><?xml version="1.0" encoding="utf-8"?>
<sst xmlns="http://schemas.openxmlformats.org/spreadsheetml/2006/main" count="357" uniqueCount="266">
  <si>
    <t>Dátum:</t>
  </si>
  <si>
    <t>Číslo účtovného dokladu</t>
  </si>
  <si>
    <t>Číslo dokladu o úhrade</t>
  </si>
  <si>
    <t>Nárokovaná suma</t>
  </si>
  <si>
    <t>Nenárokovaná suma</t>
  </si>
  <si>
    <t>Obdobie vykonania práce</t>
  </si>
  <si>
    <t>Dátum úhrady</t>
  </si>
  <si>
    <t>Uhradená suma:</t>
  </si>
  <si>
    <t>Všeobecná zdravotná poisťovňa, a. s.:</t>
  </si>
  <si>
    <t>Union zdravotná poisťovňa, a. s.:</t>
  </si>
  <si>
    <t>Celkom:</t>
  </si>
  <si>
    <t>Daňový úrad:</t>
  </si>
  <si>
    <t xml:space="preserve"> </t>
  </si>
  <si>
    <t>Celkový počet hodín odpracovaných v danom období</t>
  </si>
  <si>
    <t>Aktivita</t>
  </si>
  <si>
    <t>Subjekt</t>
  </si>
  <si>
    <t>Aktivita1</t>
  </si>
  <si>
    <t>Aktivita2</t>
  </si>
  <si>
    <t>Aktivita3</t>
  </si>
  <si>
    <t>Aktivita4</t>
  </si>
  <si>
    <t>Aktivita5</t>
  </si>
  <si>
    <t>Aktivita6</t>
  </si>
  <si>
    <t>Aktivita7</t>
  </si>
  <si>
    <t>Aktivita8</t>
  </si>
  <si>
    <t>Prijímateľ</t>
  </si>
  <si>
    <t>Partner1</t>
  </si>
  <si>
    <t>Partner2</t>
  </si>
  <si>
    <t>Partner3</t>
  </si>
  <si>
    <t>Partner4</t>
  </si>
  <si>
    <t>Spolu</t>
  </si>
  <si>
    <t>PREHĽADY</t>
  </si>
  <si>
    <t>Názov prijímateľa</t>
  </si>
  <si>
    <t>Hrubý príjem</t>
  </si>
  <si>
    <t>Odvody zamestnávateľa</t>
  </si>
  <si>
    <t>Čistá mzda</t>
  </si>
  <si>
    <t>Oprávnená suma</t>
  </si>
  <si>
    <t>Dátum úhrady mzdy</t>
  </si>
  <si>
    <t>Čestné vyhlásenie:</t>
  </si>
  <si>
    <t>Náklady na zamestnanca (celková cena práce)</t>
  </si>
  <si>
    <t xml:space="preserve">Meno a priezvisko zodpovednej osoby: </t>
  </si>
  <si>
    <t>Pracovná pozícia:</t>
  </si>
  <si>
    <t>Údaje pre výpočet paušálnej sadzby</t>
  </si>
  <si>
    <t>Typ cesty</t>
  </si>
  <si>
    <t>Miesto konania</t>
  </si>
  <si>
    <t>Rakúsko</t>
  </si>
  <si>
    <t>Belgicko</t>
  </si>
  <si>
    <t>Bulharsko</t>
  </si>
  <si>
    <t>Chorvátsko</t>
  </si>
  <si>
    <t>Česko</t>
  </si>
  <si>
    <t>Cyprus</t>
  </si>
  <si>
    <t>Dánsko</t>
  </si>
  <si>
    <t>Estónsko</t>
  </si>
  <si>
    <t>Fínsko</t>
  </si>
  <si>
    <t>Francúzsko</t>
  </si>
  <si>
    <t>Nemecko</t>
  </si>
  <si>
    <t>Grécko</t>
  </si>
  <si>
    <t>Maďarsko</t>
  </si>
  <si>
    <t>Írsko</t>
  </si>
  <si>
    <t>Taliansko</t>
  </si>
  <si>
    <t>Lotyšsko</t>
  </si>
  <si>
    <t>Litva</t>
  </si>
  <si>
    <t>Luxembursko</t>
  </si>
  <si>
    <t>Malta</t>
  </si>
  <si>
    <t>Holandsko</t>
  </si>
  <si>
    <t>Poľsko</t>
  </si>
  <si>
    <t>Portugalsko</t>
  </si>
  <si>
    <t>Rumunsko</t>
  </si>
  <si>
    <t>Slovensko</t>
  </si>
  <si>
    <t>Slovinsko</t>
  </si>
  <si>
    <t>Španielsko</t>
  </si>
  <si>
    <t>Švédsko</t>
  </si>
  <si>
    <t>Spojené kráľovstvo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</si>
  <si>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</si>
  <si>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</si>
  <si>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</si>
  <si>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</si>
  <si>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</si>
  <si>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</si>
  <si>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</si>
  <si>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</si>
  <si>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</si>
  <si>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</si>
  <si>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</si>
  <si>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</si>
  <si>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</si>
  <si>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</si>
  <si>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</si>
  <si>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</si>
  <si>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</si>
  <si>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</si>
  <si>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</si>
  <si>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</si>
  <si>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</si>
  <si>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Slovak Republic</t>
  </si>
  <si>
    <t>Slovenia</t>
  </si>
  <si>
    <t>Spain</t>
  </si>
  <si>
    <t>Sweden</t>
  </si>
  <si>
    <t>United Kingdom</t>
  </si>
  <si>
    <t>Norway</t>
  </si>
  <si>
    <t>Nórsko</t>
  </si>
  <si>
    <t>Iceland</t>
  </si>
  <si>
    <t>Island</t>
  </si>
  <si>
    <t>Lichtenštajnsko</t>
  </si>
  <si>
    <t>Liechtenstein</t>
  </si>
  <si>
    <t>Switzerland</t>
  </si>
  <si>
    <t>Švajčiarsko</t>
  </si>
  <si>
    <t>Per_Diems_Rates</t>
  </si>
  <si>
    <t>Countries</t>
  </si>
  <si>
    <t>Krajiny</t>
  </si>
  <si>
    <t>Jazyk/ Language</t>
  </si>
  <si>
    <t>SK</t>
  </si>
  <si>
    <t>Meno a priezvisko účastníka</t>
  </si>
  <si>
    <t>Počet prenocovaní</t>
  </si>
  <si>
    <t>EN</t>
  </si>
  <si>
    <t>Summary sheet - Travel and Subsistance Allowances</t>
  </si>
  <si>
    <t>Project Promoter's Name</t>
  </si>
  <si>
    <t>Participant's Name</t>
  </si>
  <si>
    <t>Data for the lump sum calculation</t>
  </si>
  <si>
    <t>Activity</t>
  </si>
  <si>
    <t>Activity1</t>
  </si>
  <si>
    <t>Activity2</t>
  </si>
  <si>
    <t>Activity3</t>
  </si>
  <si>
    <t>Activity4</t>
  </si>
  <si>
    <t>Activity5</t>
  </si>
  <si>
    <t>Activity6</t>
  </si>
  <si>
    <t>Activity7</t>
  </si>
  <si>
    <t>Activity8</t>
  </si>
  <si>
    <t>Entity</t>
  </si>
  <si>
    <t>Project Promoter</t>
  </si>
  <si>
    <t>Total</t>
  </si>
  <si>
    <t>Total:</t>
  </si>
  <si>
    <t>Amount claimed</t>
  </si>
  <si>
    <t>Paušálna náhrada</t>
  </si>
  <si>
    <t>Lump Sum</t>
  </si>
  <si>
    <t>Amount not claimed</t>
  </si>
  <si>
    <t>OVERVIEWS</t>
  </si>
  <si>
    <t>Sworn Affidavit:</t>
  </si>
  <si>
    <t>Príloha č. 1 k Príručke pre prijímateľa a partnera</t>
  </si>
  <si>
    <t>Annex 1 to the Guideline for Project Promoter and Project Partner</t>
  </si>
  <si>
    <t>Type of trip</t>
  </si>
  <si>
    <t>Venue</t>
  </si>
  <si>
    <t>___________</t>
  </si>
  <si>
    <t>Základná paušálna náhrada na deň</t>
  </si>
  <si>
    <t>Basic lump sum per day</t>
  </si>
  <si>
    <t>Celková paušálna náhrada</t>
  </si>
  <si>
    <t>Lump Sum - total</t>
  </si>
  <si>
    <t>Redukcia pri domácej ceste</t>
  </si>
  <si>
    <t>Reduction for domestic trips</t>
  </si>
  <si>
    <t>Tuzemská</t>
  </si>
  <si>
    <t>Cesta</t>
  </si>
  <si>
    <t>Trip</t>
  </si>
  <si>
    <t>Domestic</t>
  </si>
  <si>
    <t>Zahraničná</t>
  </si>
  <si>
    <t>Foreign</t>
  </si>
  <si>
    <t>Prepravné náklady (tuzemská pracovná cesta v SR)</t>
  </si>
  <si>
    <t>Travel Costs (domestic trip in SR)</t>
  </si>
  <si>
    <t>Remarks</t>
  </si>
  <si>
    <t>Poznámky</t>
  </si>
  <si>
    <t>Účel cesty a zdôvodnenia</t>
  </si>
  <si>
    <t>Purpose of travel and justification</t>
  </si>
  <si>
    <t>Meno a priezvisko zamestnanca</t>
  </si>
  <si>
    <t>Accounting document number</t>
  </si>
  <si>
    <t>Employee's name and surname</t>
  </si>
  <si>
    <t>Period of work</t>
  </si>
  <si>
    <t>Staff costs (total cost of work)</t>
  </si>
  <si>
    <t>Eligible amount</t>
  </si>
  <si>
    <t>Gross income</t>
  </si>
  <si>
    <t>Employer's contributions</t>
  </si>
  <si>
    <t>Net wage</t>
  </si>
  <si>
    <t>Pay date</t>
  </si>
  <si>
    <t>Payment document number</t>
  </si>
  <si>
    <t>Date:</t>
  </si>
  <si>
    <t>Podpis:</t>
  </si>
  <si>
    <t>Summary sheet - Staff Costs</t>
  </si>
  <si>
    <t>Signature:</t>
  </si>
  <si>
    <t>Job Position:</t>
  </si>
  <si>
    <t>Rozpočtová položka</t>
  </si>
  <si>
    <t>Expenditure Item</t>
  </si>
  <si>
    <t>Poradové číslo v zozname účtovných dokladov</t>
  </si>
  <si>
    <t>Item Number in the List of Accounting Documents</t>
  </si>
  <si>
    <t>Meno dobrovoľníka</t>
  </si>
  <si>
    <t>Popis vykonávanej činnosti</t>
  </si>
  <si>
    <t>Dobrovoľník pracuje pre</t>
  </si>
  <si>
    <t>Číslo zmluvy</t>
  </si>
  <si>
    <t>Mesiac</t>
  </si>
  <si>
    <t>Počet hodín</t>
  </si>
  <si>
    <t>Sadzba</t>
  </si>
  <si>
    <t>SPOLU</t>
  </si>
  <si>
    <t>Volunteers' name</t>
  </si>
  <si>
    <t>Description of works done</t>
  </si>
  <si>
    <t>The volunteer works for the</t>
  </si>
  <si>
    <t>Contract number</t>
  </si>
  <si>
    <t>Month</t>
  </si>
  <si>
    <t>Number of hours</t>
  </si>
  <si>
    <t>Rate</t>
  </si>
  <si>
    <t>TOTAL</t>
  </si>
  <si>
    <t>Riadenie projektu</t>
  </si>
  <si>
    <t>Project Management</t>
  </si>
  <si>
    <t>Mesiace</t>
  </si>
  <si>
    <t>Mesiace.slovne</t>
  </si>
  <si>
    <t>First and last name of the responsible person:</t>
  </si>
  <si>
    <t>Total hours worked in the given period</t>
  </si>
  <si>
    <t>Kontrolný výpočet</t>
  </si>
  <si>
    <t>Calculation test</t>
  </si>
  <si>
    <r>
      <t xml:space="preserve">Úhrada odvodov za príslušné obdobie 
</t>
    </r>
    <r>
      <rPr>
        <b/>
        <i/>
        <sz val="8"/>
        <color rgb="FFFF0000"/>
        <rFont val="Arial"/>
        <family val="2"/>
        <charset val="238"/>
      </rPr>
      <t>(filled in by Slovak entities only!!!)</t>
    </r>
  </si>
  <si>
    <t>Sociálna poisťovňa</t>
  </si>
  <si>
    <t>Počet dní, kedy cesta trvala viac ako 12 hodín bez prenocovania</t>
  </si>
  <si>
    <t>Number of days in which the trip lasted more than 12 hours without overnight stay</t>
  </si>
  <si>
    <t>Počet dní bez prenocovania (tuzemská cesta v rámci SR)</t>
  </si>
  <si>
    <t>Number of days without overnight stay (domestic trip in Slovakia)</t>
  </si>
  <si>
    <t>Vzdialenosť (len pre tuzemské cesty v rámci SR)</t>
  </si>
  <si>
    <t>Distance (domestic trips in Slovakia only)</t>
  </si>
  <si>
    <t>Typ cesty (skratka)</t>
  </si>
  <si>
    <t>Miesto konania (skratka)</t>
  </si>
  <si>
    <t>Type of trip (abbreviation)</t>
  </si>
  <si>
    <t>Venue (abbreviation)</t>
  </si>
  <si>
    <t>Number of overnight stays</t>
  </si>
  <si>
    <t>SPOLU/TOTAL</t>
  </si>
  <si>
    <t>In_kind_rate</t>
  </si>
  <si>
    <t>Sumarizačný hárok - Fond dobrovoľníckej činnosti</t>
  </si>
  <si>
    <t>Summary sheet - Voluntary work fund</t>
  </si>
  <si>
    <t>Použité ako zdroj spolufinancovania</t>
  </si>
  <si>
    <t>Used as co-financing source</t>
  </si>
  <si>
    <t>Odpoveď</t>
  </si>
  <si>
    <t>Áno</t>
  </si>
  <si>
    <t>Nie</t>
  </si>
  <si>
    <t>Response</t>
  </si>
  <si>
    <t>Yes</t>
  </si>
  <si>
    <t>No</t>
  </si>
  <si>
    <t>Prepravné náklady (okrem tuzemských ciest v rámci SR)</t>
  </si>
  <si>
    <t>Costs of travel (except for domestic trips in Slovakia)</t>
  </si>
  <si>
    <t>Obdobie</t>
  </si>
  <si>
    <t>Period</t>
  </si>
  <si>
    <t>Project (Initiative) Code</t>
  </si>
  <si>
    <t>Kód projektu (iniciatívy)</t>
  </si>
  <si>
    <t>Príloha č. 8 k Príručke pre bilaterálny fond</t>
  </si>
  <si>
    <t>Annex 8 to the Bilateral Fund Guide</t>
  </si>
  <si>
    <t>Názov príjemcu/partnera</t>
  </si>
  <si>
    <t>Beneficiary's/Partner's name</t>
  </si>
  <si>
    <t>Počet hodín odpracovaných na projekte / iniciatíve</t>
  </si>
  <si>
    <t>Number of hours worked on the project / initiative</t>
  </si>
  <si>
    <t>Expenditure Item (in line with the budget included in the Grant Application)</t>
  </si>
  <si>
    <t>Rozpočtová položka (v súlade rozpočtom uvedeným v žiadosti o príspevok)</t>
  </si>
  <si>
    <t>DÔVERA zdravotná poisťovňa, a. s.</t>
  </si>
  <si>
    <t>Vzdialenosť (vypočítaná v súlade s kalkulačkou vzdialeností Erasmus-Plus)</t>
  </si>
  <si>
    <t>Distance (calculated in line with the Erasmus-Plus distance calculator)</t>
  </si>
  <si>
    <t>10 – 99 km</t>
  </si>
  <si>
    <t>100 – 499 km</t>
  </si>
  <si>
    <t>500 – 1 999 km</t>
  </si>
  <si>
    <t>2000 – 2 999 km</t>
  </si>
  <si>
    <t>3000 – 3 999 km</t>
  </si>
  <si>
    <t>4000 – 7 999 km</t>
  </si>
  <si>
    <t>Unit costs</t>
  </si>
  <si>
    <t>Zones</t>
  </si>
  <si>
    <t>Prepravné náklady vrátane bonusov</t>
  </si>
  <si>
    <t>Travel Costs with bonuses</t>
  </si>
  <si>
    <t>Odľahlý región?</t>
  </si>
  <si>
    <t>Distant region?</t>
  </si>
  <si>
    <t>Mimo sezónu?  (platí len pre cesty z a na Island)</t>
  </si>
  <si>
    <t>Off-season? (applicable for trips to and from Iceland only)</t>
  </si>
  <si>
    <t>Bonusy (0 - žiadne, 1 - Odľahlý región; 2 - Odľahlý aj mimo sezónu)</t>
  </si>
  <si>
    <t>Bonuses(0 - none, 1 - distant region, 2 - distant region and off-season)</t>
  </si>
  <si>
    <t>Jednotkové náklady</t>
  </si>
  <si>
    <t>Unit Costs</t>
  </si>
  <si>
    <t>Súhrnný výkaz - Cestovné náklady a náhrady</t>
  </si>
  <si>
    <t>Súhrnný výkaz - Náklady na zamestnancov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</si>
</sst>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5" x14ac:knownFonts="1">
    <font>
      <sz val="10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i/>
      <sz val="8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5" tint="-0.24997711111789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64">
    <xf numFmtId="0" fontId="0" fillId="0" borderId="0" xfId="0"/>
    <xf numFmtId="0" fontId="1" fillId="0" borderId="1" xfId="0" applyFont="1" applyBorder="1" applyAlignment="1">
      <alignment vertical="center" wrapText="1"/>
    </xf>
    <xf numFmtId="0" fontId="4" fillId="0" borderId="0" xfId="0" applyFont="1"/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17" fontId="0" fillId="0" borderId="0" xfId="0" applyNumberFormat="1"/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Continuous" vertical="center"/>
    </xf>
    <xf numFmtId="0" fontId="1" fillId="3" borderId="24" xfId="0" applyFont="1" applyFill="1" applyBorder="1" applyAlignment="1">
      <alignment horizontal="centerContinuous" vertical="center"/>
    </xf>
    <xf numFmtId="14" fontId="5" fillId="0" borderId="0" xfId="0" applyNumberFormat="1" applyFont="1" applyBorder="1" applyAlignment="1">
      <alignment horizontal="centerContinuous" vertical="center"/>
    </xf>
    <xf numFmtId="0" fontId="1" fillId="4" borderId="13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2" fontId="13" fillId="0" borderId="1" xfId="0" applyNumberFormat="1" applyFont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 applyProtection="1">
      <alignment horizontal="center" vertical="center" wrapText="1"/>
      <protection locked="0"/>
    </xf>
    <xf numFmtId="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right" vertical="center" wrapText="1"/>
    </xf>
    <xf numFmtId="4" fontId="12" fillId="4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8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right" vertical="center" wrapText="1"/>
    </xf>
    <xf numFmtId="2" fontId="14" fillId="4" borderId="9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" fillId="4" borderId="14" xfId="0" applyFont="1" applyFill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14" fontId="5" fillId="0" borderId="0" xfId="0" applyNumberFormat="1" applyFont="1" applyBorder="1" applyAlignment="1" applyProtection="1">
      <alignment horizontal="centerContinuous"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Continuous" vertical="center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14" fontId="5" fillId="7" borderId="3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8" borderId="18" xfId="0" applyFont="1" applyFill="1" applyBorder="1" applyAlignment="1" applyProtection="1">
      <alignment vertical="center"/>
      <protection locked="0"/>
    </xf>
    <xf numFmtId="0" fontId="1" fillId="8" borderId="3" xfId="0" applyFont="1" applyFill="1" applyBorder="1" applyAlignment="1" applyProtection="1">
      <alignment horizontal="left" vertical="center"/>
      <protection locked="0"/>
    </xf>
    <xf numFmtId="0" fontId="1" fillId="8" borderId="19" xfId="0" applyFont="1" applyFill="1" applyBorder="1" applyAlignment="1" applyProtection="1">
      <alignment horizontal="center" vertical="center"/>
      <protection locked="0"/>
    </xf>
    <xf numFmtId="14" fontId="5" fillId="8" borderId="18" xfId="0" applyNumberFormat="1" applyFont="1" applyFill="1" applyBorder="1" applyAlignment="1" applyProtection="1">
      <alignment horizontal="center" vertical="center"/>
      <protection locked="0"/>
    </xf>
    <xf numFmtId="14" fontId="5" fillId="8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/>
    <xf numFmtId="0" fontId="5" fillId="0" borderId="8" xfId="0" applyFont="1" applyBorder="1" applyProtection="1"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Protection="1">
      <protection locked="0"/>
    </xf>
    <xf numFmtId="14" fontId="5" fillId="0" borderId="9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5" fillId="0" borderId="27" xfId="0" applyFont="1" applyBorder="1"/>
    <xf numFmtId="0" fontId="5" fillId="0" borderId="2" xfId="0" applyFont="1" applyBorder="1"/>
    <xf numFmtId="0" fontId="7" fillId="3" borderId="14" xfId="0" applyFont="1" applyFill="1" applyBorder="1" applyAlignment="1">
      <alignment horizontal="right" vertical="center"/>
    </xf>
    <xf numFmtId="0" fontId="7" fillId="9" borderId="9" xfId="0" applyFont="1" applyFill="1" applyBorder="1" applyAlignment="1">
      <alignment vertical="center"/>
    </xf>
    <xf numFmtId="0" fontId="7" fillId="9" borderId="10" xfId="0" applyFont="1" applyFill="1" applyBorder="1" applyAlignment="1">
      <alignment vertical="center"/>
    </xf>
    <xf numFmtId="0" fontId="1" fillId="4" borderId="29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 applyProtection="1">
      <alignment horizontal="righ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28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1" fillId="0" borderId="20" xfId="0" applyFont="1" applyFill="1" applyBorder="1" applyAlignment="1" applyProtection="1">
      <alignment vertic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Continuous" vertical="center" wrapText="1"/>
    </xf>
    <xf numFmtId="0" fontId="1" fillId="3" borderId="32" xfId="0" applyFont="1" applyFill="1" applyBorder="1" applyAlignment="1">
      <alignment horizontal="centerContinuous" vertical="center"/>
    </xf>
    <xf numFmtId="0" fontId="1" fillId="3" borderId="33" xfId="0" applyFont="1" applyFill="1" applyBorder="1" applyAlignment="1">
      <alignment horizontal="centerContinuous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1" fillId="4" borderId="10" xfId="0" applyFont="1" applyFill="1" applyBorder="1" applyAlignment="1">
      <alignment horizontal="right" vertical="center" wrapText="1"/>
    </xf>
    <xf numFmtId="0" fontId="5" fillId="0" borderId="1" xfId="0" applyFont="1" applyBorder="1" applyAlignment="1" applyProtection="1">
      <alignment horizontal="left" vertical="center"/>
    </xf>
    <xf numFmtId="164" fontId="0" fillId="0" borderId="0" xfId="0" applyNumberFormat="1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2">
    <cellStyle name="Normálna" xfId="0" builtinId="0"/>
    <cellStyle name="normálne_priloha_3a" xfId="1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/mm/yyyy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uľka2" displayName="Tabuľka2" ref="A16:O51" headerRowCount="0" totalsRowShown="0" headerRowDxfId="77" dataDxfId="76" tableBorderDxfId="75">
  <tableColumns count="15">
    <tableColumn id="1" name="Rozpočtová položka" headerRowDxfId="74" dataDxfId="73"/>
    <tableColumn id="2" name="Číslo účtovného dokladu" headerRowDxfId="72" dataDxfId="71"/>
    <tableColumn id="3" name="Meno a priezvisko zamestnanca" headerRowDxfId="70" dataDxfId="69"/>
    <tableColumn id="4" name="Mesiac" headerRowDxfId="68" dataDxfId="67"/>
    <tableColumn id="5" name="Náklady na zamestnanca (celková cena práce)" headerRowDxfId="66" dataDxfId="65"/>
    <tableColumn id="6" name="Celkový počet hodín odpracovaných v danom období" headerRowDxfId="64" dataDxfId="63"/>
    <tableColumn id="7" name="Počet hodín odpracovaných na projekte / aktivite" headerRowDxfId="62" dataDxfId="61"/>
    <tableColumn id="9" name="Stĺpec1" headerRowDxfId="60" dataDxfId="59"/>
    <tableColumn id="8" name="Pracovná pozícia:" headerRowDxfId="58" dataDxfId="57"/>
    <tableColumn id="10" name="Nárokovaná suma" headerRowDxfId="56" dataDxfId="55"/>
    <tableColumn id="11" name="Hrubý príjem" headerRowDxfId="54" dataDxfId="53"/>
    <tableColumn id="12" name="Odvody zamestnávateľa" headerRowDxfId="52" dataDxfId="51"/>
    <tableColumn id="13" name="Čistá mzda" headerRowDxfId="50" dataDxfId="49"/>
    <tableColumn id="14" name="Dátum úhrady mzdy" headerRowDxfId="48" dataDxfId="47"/>
    <tableColumn id="15" name="Číslo dokladu o úhrade" headerRowDxfId="46" dataDxfId="45">
      <calculatedColumnFormula>IFERROR((F16/E16)*(J16+K16),0)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Tabuľka1" displayName="Tabuľka1" ref="A17:T52" headerRowCount="0" totalsRowShown="0" headerRowDxfId="44" dataDxfId="42" headerRowBorderDxfId="43" tableBorderDxfId="41" totalsRowBorderDxfId="40">
  <tableColumns count="20">
    <tableColumn id="1" name="Expenditure Item" headerRowDxfId="39" dataDxfId="38"/>
    <tableColumn id="3" name="Participant's Name" headerRowDxfId="37" dataDxfId="36"/>
    <tableColumn id="4" name="Type of trip" headerRowDxfId="35" dataDxfId="34"/>
    <tableColumn id="5" name="Distance (domestic trips in Slovakia only)" headerRowDxfId="33" dataDxfId="32"/>
    <tableColumn id="6" name="Number of overnigh stays" headerRowDxfId="31" dataDxfId="30"/>
    <tableColumn id="7" name="Venue" headerRowDxfId="29" dataDxfId="28"/>
    <tableColumn id="14" name="Stĺpec5" headerRowDxfId="27" dataDxfId="26"/>
    <tableColumn id="16" name="Stĺpec6" headerRowDxfId="25" dataDxfId="24"/>
    <tableColumn id="9" name="Number of days in which the trip lasted more than 12 hours without overnight stay" headerRowDxfId="23" dataDxfId="22"/>
    <tableColumn id="19" name="Stĺpec1" headerRowDxfId="21" dataDxfId="20"/>
    <tableColumn id="18" name="Purpose of travel and justification" headerRowDxfId="19" dataDxfId="18"/>
    <tableColumn id="10" name="Type of trip (abbreviation)" headerRowDxfId="17" dataDxfId="16">
      <calculatedColumnFormula>IF(C17="Tuzemská","D",IF(C17="Domestic","D",IF(C17="Foreign","F",IF(C17="Zahraničná","F",0))))</calculatedColumnFormula>
    </tableColumn>
    <tableColumn id="11" name="Venue (abbreviation)" headerRowDxfId="15" dataDxfId="14">
      <calculatedColumnFormula>IF(ISBLANK(F17),0,IF(OR(F17="Slovak Republic",F17="Slovensko"),"SK","O"))</calculatedColumnFormula>
    </tableColumn>
    <tableColumn id="17" name="Stĺpec7" headerRowDxfId="13" dataDxfId="12">
      <calculatedColumnFormula>IF(OR(AND(G17="Yes",H17="Yes"),AND(G17="Áno",H17="Áno")),2,IF(OR(G17="Yes",H17="Yes",G17="Áno",H17="Áno"),1,0))</calculatedColumnFormula>
    </tableColumn>
    <tableColumn id="12" name="Basic lump sum per day" headerRowDxfId="11" dataDxfId="10">
      <calculatedColumnFormula>IF(F17&lt;&gt;"",INDIRECT(ADDRESS(IF(language="EN",MATCH(F17,Countries,0)+1,MATCH(F17,Krajiny,0)+1),3,1,1,"Ciselniky")),0)</calculatedColumnFormula>
    </tableColumn>
    <tableColumn id="13" name="Reduction for domestic trips" headerRowDxfId="9" dataDxfId="8">
      <calculatedColumnFormula>IF(L17="D",ROUND(O17*0.4,0),0)</calculatedColumnFormula>
    </tableColumn>
    <tableColumn id="2" name="Stĺpec2" headerRowDxfId="7" dataDxfId="6">
      <calculatedColumnFormula>IF(D17&lt;&gt;"",VLOOKUP(D17,table_distance_costs,2,FALSE),0)</calculatedColumnFormula>
    </tableColumn>
    <tableColumn id="8" name="Stĺpec4" headerRowDxfId="5" dataDxfId="4">
      <calculatedColumnFormula>IF(N17=2,Q17*2,IF(N17=1,Q17+(ROUND(Q17/2,0)),Q17))</calculatedColumnFormula>
    </tableColumn>
    <tableColumn id="15" name="Lump Sum - total" headerRowDxfId="3" dataDxfId="2">
      <calculatedColumnFormula>IF(L17="D",ROUND((P17*E17)+(P17*I17*0.5)+R17,0),ROUND((O17*E17)+(O17*I17*0.5)+R17,0))</calculatedColumnFormula>
    </tableColumn>
    <tableColumn id="21" name="Stĺpec3" headerRowDxfId="1" dataDxfId="0">
      <calculatedColumnFormula>Tabuľka1[[#This Row],[Lump Sum - total]]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89"/>
  <sheetViews>
    <sheetView showGridLines="0" showZeros="0" tabSelected="1" zoomScaleNormal="100" zoomScaleSheetLayoutView="100" workbookViewId="0">
      <selection activeCell="R81" sqref="R81"/>
    </sheetView>
  </sheetViews>
  <sheetFormatPr defaultColWidth="9.140625" defaultRowHeight="11.25" x14ac:dyDescent="0.2"/>
  <cols>
    <col min="1" max="1" width="21.42578125" style="7" customWidth="1"/>
    <col min="2" max="2" width="10.85546875" style="7" customWidth="1"/>
    <col min="3" max="3" width="11.85546875" style="7" customWidth="1"/>
    <col min="4" max="4" width="10.85546875" style="7" customWidth="1"/>
    <col min="5" max="5" width="12.140625" style="7" customWidth="1"/>
    <col min="6" max="6" width="13.42578125" style="7" customWidth="1"/>
    <col min="7" max="7" width="12.5703125" style="7" customWidth="1"/>
    <col min="8" max="8" width="25.85546875" style="7" customWidth="1"/>
    <col min="9" max="11" width="10.85546875" style="7" customWidth="1"/>
    <col min="12" max="12" width="14.28515625" style="7" customWidth="1"/>
    <col min="13" max="16" width="10.85546875" style="7" customWidth="1"/>
    <col min="17" max="17" width="11.85546875" style="7" customWidth="1"/>
    <col min="18" max="16384" width="9.140625" style="7"/>
  </cols>
  <sheetData>
    <row r="2" spans="1:30" x14ac:dyDescent="0.2">
      <c r="A2" s="7" t="str">
        <f ca="1">IF(language1="EN",INDIRECT(ADDRESS(MATCH(A3,terms_sk,0)+1,2,1,1,"Slovnik")),A3)</f>
        <v>Príloha č. 8 k Príručke pre bilaterálny fond</v>
      </c>
    </row>
    <row r="3" spans="1:30" hidden="1" x14ac:dyDescent="0.2">
      <c r="A3" s="70" t="s">
        <v>235</v>
      </c>
    </row>
    <row r="5" spans="1:30" ht="35.25" customHeight="1" x14ac:dyDescent="0.2">
      <c r="A5" s="8" t="str">
        <f ca="1">IF(language1="EN",INDIRECT(ADDRESS(MATCH(A6,terms_sk,0)+1,2,1,1,"Slovnik")),A6)</f>
        <v>Súhrnný výkaz - Náklady na zamestnancov</v>
      </c>
      <c r="B5" s="8"/>
      <c r="G5" s="21"/>
      <c r="H5" s="21"/>
      <c r="N5" s="24" t="s">
        <v>109</v>
      </c>
      <c r="O5" s="110" t="s">
        <v>110</v>
      </c>
    </row>
    <row r="6" spans="1:30" ht="35.25" hidden="1" customHeight="1" x14ac:dyDescent="0.2">
      <c r="A6" s="8" t="s">
        <v>265</v>
      </c>
      <c r="B6" s="8"/>
      <c r="E6" s="21"/>
      <c r="F6" s="21"/>
      <c r="G6" s="21"/>
      <c r="H6" s="21"/>
    </row>
    <row r="7" spans="1:30" x14ac:dyDescent="0.2">
      <c r="A7" s="11"/>
      <c r="B7" s="11"/>
      <c r="J7" s="5"/>
      <c r="K7" s="5"/>
      <c r="L7" s="5"/>
      <c r="M7" s="5"/>
    </row>
    <row r="8" spans="1:30" s="9" customFormat="1" ht="34.5" customHeight="1" x14ac:dyDescent="0.2">
      <c r="A8" s="13" t="str">
        <f ca="1">IF(language1="EN",INDIRECT(ADDRESS(MATCH(A9,terms_sk,0)+1,2,1,1,"Slovnik")),A9)</f>
        <v>Kód projektu (iniciatívy)</v>
      </c>
      <c r="B8" s="111"/>
      <c r="C8" s="112"/>
      <c r="D8" s="22"/>
      <c r="E8" s="21"/>
      <c r="F8" s="21"/>
      <c r="G8" s="13" t="str">
        <f ca="1">IF(language1="EN",INDIRECT(ADDRESS(MATCH(G9,terms_sk,0)+1,2,1,1,"Slovnik")),G9)</f>
        <v>Obdobie</v>
      </c>
      <c r="H8" s="111"/>
      <c r="I8" s="144"/>
      <c r="K8" s="11"/>
      <c r="L8" s="11"/>
      <c r="M8" s="11"/>
      <c r="N8" s="8"/>
      <c r="O8" s="8"/>
      <c r="P8" s="8"/>
      <c r="Q8" s="7"/>
    </row>
    <row r="9" spans="1:30" s="60" customFormat="1" ht="34.5" hidden="1" customHeight="1" x14ac:dyDescent="0.2">
      <c r="A9" s="116" t="s">
        <v>234</v>
      </c>
      <c r="B9" s="116"/>
      <c r="C9" s="116"/>
      <c r="D9" s="21"/>
      <c r="E9" s="21"/>
      <c r="F9" s="21"/>
      <c r="G9" s="21" t="s">
        <v>231</v>
      </c>
      <c r="H9" s="21"/>
      <c r="I9" s="21"/>
      <c r="J9" s="11"/>
      <c r="K9" s="11"/>
      <c r="L9" s="11"/>
      <c r="M9" s="11"/>
      <c r="N9" s="11"/>
      <c r="O9" s="11"/>
      <c r="P9" s="11"/>
      <c r="Q9" s="5"/>
    </row>
    <row r="10" spans="1:30" ht="9" customHeight="1" x14ac:dyDescent="0.2">
      <c r="J10" s="5"/>
      <c r="K10" s="5"/>
      <c r="L10" s="5"/>
      <c r="M10" s="5"/>
    </row>
    <row r="11" spans="1:30" s="9" customFormat="1" ht="34.5" customHeight="1" x14ac:dyDescent="0.2">
      <c r="A11" s="1" t="str">
        <f ca="1">IF(language1="EN",INDIRECT(ADDRESS(MATCH(A12,terms_sk,0)+1,2,1,1,"Slovnik")),A12)</f>
        <v>Názov príjemcu/partnera</v>
      </c>
      <c r="B11" s="111"/>
      <c r="C11" s="113"/>
      <c r="D11" s="113"/>
      <c r="E11" s="113"/>
      <c r="F11" s="22"/>
      <c r="G11" s="21"/>
      <c r="H11" s="21"/>
      <c r="I11" s="21"/>
      <c r="J11" s="11"/>
      <c r="K11" s="11"/>
      <c r="L11" s="11"/>
      <c r="M11" s="11"/>
      <c r="N11" s="10"/>
      <c r="O11" s="10"/>
      <c r="P11" s="10"/>
      <c r="Q11" s="7"/>
    </row>
    <row r="12" spans="1:30" s="9" customFormat="1" ht="34.5" hidden="1" customHeight="1" x14ac:dyDescent="0.2">
      <c r="A12" s="14" t="s">
        <v>237</v>
      </c>
      <c r="B12" s="30"/>
      <c r="C12" s="15"/>
      <c r="D12" s="16"/>
      <c r="E12" s="15"/>
      <c r="F12" s="33"/>
      <c r="G12" s="33"/>
      <c r="H12" s="33"/>
      <c r="I12" s="34"/>
      <c r="J12" s="11"/>
      <c r="K12" s="11"/>
      <c r="L12" s="11"/>
      <c r="M12" s="11"/>
      <c r="N12" s="10"/>
      <c r="O12" s="10"/>
      <c r="P12" s="10"/>
      <c r="Q12" s="7"/>
    </row>
    <row r="13" spans="1:30" ht="12" thickBot="1" x14ac:dyDescent="0.25">
      <c r="A13" s="26"/>
      <c r="B13" s="26"/>
      <c r="I13" s="26"/>
      <c r="Q13" s="5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0" ht="57" hidden="1" thickBot="1" x14ac:dyDescent="0.25">
      <c r="A14" s="125" t="s">
        <v>160</v>
      </c>
      <c r="B14" s="125" t="s">
        <v>1</v>
      </c>
      <c r="C14" s="125" t="s">
        <v>184</v>
      </c>
      <c r="D14" s="125" t="s">
        <v>38</v>
      </c>
      <c r="E14" s="125" t="s">
        <v>13</v>
      </c>
      <c r="F14" s="125" t="s">
        <v>239</v>
      </c>
      <c r="G14" s="125" t="s">
        <v>40</v>
      </c>
      <c r="H14" s="125" t="s">
        <v>242</v>
      </c>
      <c r="I14" s="125" t="s">
        <v>3</v>
      </c>
      <c r="J14" s="125" t="s">
        <v>32</v>
      </c>
      <c r="K14" s="125" t="s">
        <v>33</v>
      </c>
      <c r="L14" s="125" t="s">
        <v>34</v>
      </c>
      <c r="M14" s="125" t="s">
        <v>36</v>
      </c>
      <c r="N14" s="125" t="s">
        <v>2</v>
      </c>
      <c r="O14" s="126" t="s">
        <v>202</v>
      </c>
    </row>
    <row r="15" spans="1:30" ht="64.5" customHeight="1" x14ac:dyDescent="0.2">
      <c r="A15" s="17" t="str">
        <f t="shared" ref="A15:O15" ca="1" si="0">IF(language1="EN",INDIRECT(ADDRESS(MATCH(A14,terms_sk,0)+1,2,1,1,"Slovnik")),A14)</f>
        <v>Meno a priezvisko zamestnanca</v>
      </c>
      <c r="B15" s="18" t="str">
        <f t="shared" ca="1" si="0"/>
        <v>Číslo účtovného dokladu</v>
      </c>
      <c r="C15" s="18" t="str">
        <f t="shared" ca="1" si="0"/>
        <v>Mesiac</v>
      </c>
      <c r="D15" s="18" t="str">
        <f t="shared" ca="1" si="0"/>
        <v>Náklady na zamestnanca (celková cena práce)</v>
      </c>
      <c r="E15" s="18" t="str">
        <f t="shared" ca="1" si="0"/>
        <v>Celkový počet hodín odpracovaných v danom období</v>
      </c>
      <c r="F15" s="18" t="str">
        <f t="shared" ca="1" si="0"/>
        <v>Počet hodín odpracovaných na projekte / iniciatíve</v>
      </c>
      <c r="G15" s="18" t="str">
        <f t="shared" ca="1" si="0"/>
        <v>Pracovná pozícia:</v>
      </c>
      <c r="H15" s="18" t="str">
        <f t="shared" ca="1" si="0"/>
        <v>Rozpočtová položka (v súlade rozpočtom uvedeným v žiadosti o príspevok)</v>
      </c>
      <c r="I15" s="18" t="str">
        <f t="shared" ca="1" si="0"/>
        <v>Nárokovaná suma</v>
      </c>
      <c r="J15" s="18" t="str">
        <f t="shared" ca="1" si="0"/>
        <v>Hrubý príjem</v>
      </c>
      <c r="K15" s="18" t="str">
        <f t="shared" ca="1" si="0"/>
        <v>Odvody zamestnávateľa</v>
      </c>
      <c r="L15" s="18" t="str">
        <f t="shared" ca="1" si="0"/>
        <v>Čistá mzda</v>
      </c>
      <c r="M15" s="18" t="str">
        <f t="shared" ca="1" si="0"/>
        <v>Dátum úhrady mzdy</v>
      </c>
      <c r="N15" s="18" t="str">
        <f t="shared" ca="1" si="0"/>
        <v>Číslo dokladu o úhrade</v>
      </c>
      <c r="O15" s="117" t="str">
        <f t="shared" ca="1" si="0"/>
        <v>Kontrolný výpočet</v>
      </c>
    </row>
    <row r="16" spans="1:30" s="44" customFormat="1" x14ac:dyDescent="0.2">
      <c r="A16" s="46"/>
      <c r="B16" s="42"/>
      <c r="C16" s="43"/>
      <c r="D16" s="48"/>
      <c r="E16" s="64"/>
      <c r="F16" s="64"/>
      <c r="G16" s="42"/>
      <c r="H16" s="42"/>
      <c r="I16" s="48"/>
      <c r="J16" s="48"/>
      <c r="K16" s="48"/>
      <c r="L16" s="48"/>
      <c r="M16" s="63"/>
      <c r="N16" s="42"/>
      <c r="O16" s="118">
        <f t="shared" ref="O16:O51" si="1">IFERROR((F16/E16)*(J16+K16),0)</f>
        <v>0</v>
      </c>
    </row>
    <row r="17" spans="1:15" s="44" customFormat="1" x14ac:dyDescent="0.2">
      <c r="A17" s="46"/>
      <c r="B17" s="42"/>
      <c r="C17" s="43"/>
      <c r="D17" s="48"/>
      <c r="E17" s="64"/>
      <c r="F17" s="64"/>
      <c r="G17" s="42"/>
      <c r="H17" s="42"/>
      <c r="I17" s="48"/>
      <c r="J17" s="48"/>
      <c r="K17" s="48"/>
      <c r="L17" s="48"/>
      <c r="M17" s="63"/>
      <c r="N17" s="42"/>
      <c r="O17" s="118">
        <f t="shared" si="1"/>
        <v>0</v>
      </c>
    </row>
    <row r="18" spans="1:15" s="44" customFormat="1" x14ac:dyDescent="0.2">
      <c r="A18" s="46"/>
      <c r="B18" s="42"/>
      <c r="C18" s="43"/>
      <c r="D18" s="48"/>
      <c r="E18" s="64"/>
      <c r="F18" s="64"/>
      <c r="G18" s="42"/>
      <c r="H18" s="42"/>
      <c r="I18" s="48"/>
      <c r="J18" s="48"/>
      <c r="K18" s="48"/>
      <c r="L18" s="48"/>
      <c r="M18" s="63"/>
      <c r="N18" s="42"/>
      <c r="O18" s="118">
        <f t="shared" si="1"/>
        <v>0</v>
      </c>
    </row>
    <row r="19" spans="1:15" s="44" customFormat="1" x14ac:dyDescent="0.2">
      <c r="A19" s="46"/>
      <c r="B19" s="42"/>
      <c r="C19" s="43"/>
      <c r="D19" s="48"/>
      <c r="E19" s="64"/>
      <c r="F19" s="64"/>
      <c r="G19" s="42"/>
      <c r="H19" s="42"/>
      <c r="I19" s="62"/>
      <c r="J19" s="48"/>
      <c r="K19" s="48"/>
      <c r="L19" s="48"/>
      <c r="M19" s="63"/>
      <c r="N19" s="42"/>
      <c r="O19" s="118">
        <f t="shared" si="1"/>
        <v>0</v>
      </c>
    </row>
    <row r="20" spans="1:15" s="44" customFormat="1" x14ac:dyDescent="0.2">
      <c r="A20" s="46"/>
      <c r="B20" s="42"/>
      <c r="C20" s="43"/>
      <c r="D20" s="48"/>
      <c r="E20" s="64"/>
      <c r="F20" s="64"/>
      <c r="G20" s="42"/>
      <c r="H20" s="42"/>
      <c r="I20" s="48"/>
      <c r="J20" s="48"/>
      <c r="K20" s="48"/>
      <c r="L20" s="48"/>
      <c r="M20" s="63"/>
      <c r="N20" s="42"/>
      <c r="O20" s="118">
        <f t="shared" si="1"/>
        <v>0</v>
      </c>
    </row>
    <row r="21" spans="1:15" s="44" customFormat="1" x14ac:dyDescent="0.2">
      <c r="A21" s="46"/>
      <c r="B21" s="42"/>
      <c r="C21" s="43"/>
      <c r="D21" s="48"/>
      <c r="E21" s="64"/>
      <c r="F21" s="64"/>
      <c r="G21" s="42"/>
      <c r="H21" s="42"/>
      <c r="I21" s="48"/>
      <c r="J21" s="48"/>
      <c r="K21" s="48"/>
      <c r="L21" s="48"/>
      <c r="M21" s="63"/>
      <c r="N21" s="42"/>
      <c r="O21" s="118">
        <f t="shared" si="1"/>
        <v>0</v>
      </c>
    </row>
    <row r="22" spans="1:15" s="44" customFormat="1" x14ac:dyDescent="0.2">
      <c r="A22" s="46"/>
      <c r="B22" s="42"/>
      <c r="C22" s="43"/>
      <c r="D22" s="48"/>
      <c r="E22" s="64"/>
      <c r="F22" s="64"/>
      <c r="G22" s="42"/>
      <c r="H22" s="42"/>
      <c r="I22" s="48"/>
      <c r="J22" s="48"/>
      <c r="K22" s="48"/>
      <c r="L22" s="48"/>
      <c r="M22" s="63"/>
      <c r="N22" s="42"/>
      <c r="O22" s="118">
        <f t="shared" si="1"/>
        <v>0</v>
      </c>
    </row>
    <row r="23" spans="1:15" s="44" customFormat="1" x14ac:dyDescent="0.2">
      <c r="A23" s="46"/>
      <c r="B23" s="42"/>
      <c r="C23" s="43"/>
      <c r="D23" s="48"/>
      <c r="E23" s="64"/>
      <c r="F23" s="64"/>
      <c r="G23" s="42"/>
      <c r="H23" s="42"/>
      <c r="I23" s="48"/>
      <c r="J23" s="48"/>
      <c r="K23" s="48"/>
      <c r="L23" s="48"/>
      <c r="M23" s="63"/>
      <c r="N23" s="42"/>
      <c r="O23" s="118">
        <f t="shared" si="1"/>
        <v>0</v>
      </c>
    </row>
    <row r="24" spans="1:15" s="44" customFormat="1" x14ac:dyDescent="0.2">
      <c r="A24" s="46"/>
      <c r="B24" s="42"/>
      <c r="C24" s="43"/>
      <c r="D24" s="48"/>
      <c r="E24" s="64"/>
      <c r="F24" s="64"/>
      <c r="G24" s="42"/>
      <c r="H24" s="42"/>
      <c r="I24" s="48"/>
      <c r="J24" s="48"/>
      <c r="K24" s="48"/>
      <c r="L24" s="48"/>
      <c r="M24" s="63"/>
      <c r="N24" s="42"/>
      <c r="O24" s="118">
        <f t="shared" si="1"/>
        <v>0</v>
      </c>
    </row>
    <row r="25" spans="1:15" s="44" customFormat="1" x14ac:dyDescent="0.2">
      <c r="A25" s="46"/>
      <c r="B25" s="42"/>
      <c r="C25" s="43"/>
      <c r="D25" s="48"/>
      <c r="E25" s="64"/>
      <c r="F25" s="64"/>
      <c r="G25" s="42"/>
      <c r="H25" s="42"/>
      <c r="I25" s="48"/>
      <c r="J25" s="48"/>
      <c r="K25" s="48"/>
      <c r="L25" s="48"/>
      <c r="M25" s="63"/>
      <c r="N25" s="42"/>
      <c r="O25" s="118">
        <f t="shared" si="1"/>
        <v>0</v>
      </c>
    </row>
    <row r="26" spans="1:15" s="44" customFormat="1" x14ac:dyDescent="0.2">
      <c r="A26" s="46"/>
      <c r="B26" s="42"/>
      <c r="C26" s="43"/>
      <c r="D26" s="48"/>
      <c r="E26" s="64"/>
      <c r="F26" s="64"/>
      <c r="G26" s="42"/>
      <c r="H26" s="42"/>
      <c r="I26" s="48"/>
      <c r="J26" s="48"/>
      <c r="K26" s="48"/>
      <c r="L26" s="48"/>
      <c r="M26" s="63"/>
      <c r="N26" s="42"/>
      <c r="O26" s="118">
        <f t="shared" si="1"/>
        <v>0</v>
      </c>
    </row>
    <row r="27" spans="1:15" s="44" customFormat="1" x14ac:dyDescent="0.2">
      <c r="A27" s="46"/>
      <c r="B27" s="42"/>
      <c r="C27" s="43"/>
      <c r="D27" s="48"/>
      <c r="E27" s="64"/>
      <c r="F27" s="64"/>
      <c r="G27" s="42"/>
      <c r="H27" s="42"/>
      <c r="I27" s="48"/>
      <c r="J27" s="48"/>
      <c r="K27" s="48"/>
      <c r="L27" s="48"/>
      <c r="M27" s="63"/>
      <c r="N27" s="42"/>
      <c r="O27" s="118">
        <f t="shared" si="1"/>
        <v>0</v>
      </c>
    </row>
    <row r="28" spans="1:15" s="44" customFormat="1" x14ac:dyDescent="0.2">
      <c r="A28" s="46"/>
      <c r="B28" s="42"/>
      <c r="C28" s="43"/>
      <c r="D28" s="48"/>
      <c r="E28" s="64"/>
      <c r="F28" s="64"/>
      <c r="G28" s="42"/>
      <c r="H28" s="42"/>
      <c r="I28" s="48"/>
      <c r="J28" s="48"/>
      <c r="K28" s="48"/>
      <c r="L28" s="48"/>
      <c r="M28" s="63"/>
      <c r="N28" s="42"/>
      <c r="O28" s="118">
        <f t="shared" si="1"/>
        <v>0</v>
      </c>
    </row>
    <row r="29" spans="1:15" s="44" customFormat="1" x14ac:dyDescent="0.2">
      <c r="A29" s="46"/>
      <c r="B29" s="42"/>
      <c r="C29" s="43"/>
      <c r="D29" s="48"/>
      <c r="E29" s="64"/>
      <c r="F29" s="64"/>
      <c r="G29" s="42"/>
      <c r="H29" s="42"/>
      <c r="I29" s="48"/>
      <c r="J29" s="48"/>
      <c r="K29" s="48"/>
      <c r="L29" s="48"/>
      <c r="M29" s="63"/>
      <c r="N29" s="42"/>
      <c r="O29" s="118">
        <f t="shared" si="1"/>
        <v>0</v>
      </c>
    </row>
    <row r="30" spans="1:15" s="44" customFormat="1" x14ac:dyDescent="0.2">
      <c r="A30" s="46"/>
      <c r="B30" s="42"/>
      <c r="C30" s="43"/>
      <c r="D30" s="48"/>
      <c r="E30" s="64"/>
      <c r="F30" s="64"/>
      <c r="G30" s="42"/>
      <c r="H30" s="42"/>
      <c r="I30" s="48"/>
      <c r="J30" s="48"/>
      <c r="K30" s="48"/>
      <c r="L30" s="48"/>
      <c r="M30" s="63"/>
      <c r="N30" s="42"/>
      <c r="O30" s="118">
        <f t="shared" si="1"/>
        <v>0</v>
      </c>
    </row>
    <row r="31" spans="1:15" s="44" customFormat="1" x14ac:dyDescent="0.2">
      <c r="A31" s="46"/>
      <c r="B31" s="42"/>
      <c r="C31" s="43"/>
      <c r="D31" s="48"/>
      <c r="E31" s="64"/>
      <c r="F31" s="64"/>
      <c r="G31" s="42"/>
      <c r="H31" s="42"/>
      <c r="I31" s="48"/>
      <c r="J31" s="48"/>
      <c r="K31" s="48"/>
      <c r="L31" s="48"/>
      <c r="M31" s="63"/>
      <c r="N31" s="42"/>
      <c r="O31" s="118">
        <f t="shared" si="1"/>
        <v>0</v>
      </c>
    </row>
    <row r="32" spans="1:15" s="44" customFormat="1" x14ac:dyDescent="0.2">
      <c r="A32" s="46"/>
      <c r="B32" s="42"/>
      <c r="C32" s="43"/>
      <c r="D32" s="48"/>
      <c r="E32" s="64"/>
      <c r="F32" s="64"/>
      <c r="G32" s="42"/>
      <c r="H32" s="42"/>
      <c r="I32" s="48"/>
      <c r="J32" s="48"/>
      <c r="K32" s="48"/>
      <c r="L32" s="48"/>
      <c r="M32" s="63"/>
      <c r="N32" s="42"/>
      <c r="O32" s="118">
        <f t="shared" si="1"/>
        <v>0</v>
      </c>
    </row>
    <row r="33" spans="1:16" s="44" customFormat="1" x14ac:dyDescent="0.2">
      <c r="A33" s="46"/>
      <c r="B33" s="42"/>
      <c r="C33" s="43"/>
      <c r="D33" s="48"/>
      <c r="E33" s="64"/>
      <c r="F33" s="64"/>
      <c r="G33" s="42"/>
      <c r="H33" s="42"/>
      <c r="I33" s="48"/>
      <c r="J33" s="48"/>
      <c r="K33" s="48"/>
      <c r="L33" s="48"/>
      <c r="M33" s="63"/>
      <c r="N33" s="42"/>
      <c r="O33" s="118">
        <f t="shared" si="1"/>
        <v>0</v>
      </c>
    </row>
    <row r="34" spans="1:16" s="44" customFormat="1" x14ac:dyDescent="0.2">
      <c r="A34" s="46"/>
      <c r="B34" s="42"/>
      <c r="C34" s="43"/>
      <c r="D34" s="48"/>
      <c r="E34" s="64"/>
      <c r="F34" s="64"/>
      <c r="G34" s="42"/>
      <c r="H34" s="42"/>
      <c r="I34" s="48"/>
      <c r="J34" s="48"/>
      <c r="K34" s="48"/>
      <c r="L34" s="48"/>
      <c r="M34" s="63"/>
      <c r="N34" s="42"/>
      <c r="O34" s="118">
        <f t="shared" si="1"/>
        <v>0</v>
      </c>
    </row>
    <row r="35" spans="1:16" s="44" customFormat="1" x14ac:dyDescent="0.2">
      <c r="A35" s="46"/>
      <c r="B35" s="42"/>
      <c r="C35" s="43"/>
      <c r="D35" s="48"/>
      <c r="E35" s="64"/>
      <c r="F35" s="64"/>
      <c r="G35" s="42"/>
      <c r="H35" s="42"/>
      <c r="I35" s="48"/>
      <c r="J35" s="48"/>
      <c r="K35" s="48"/>
      <c r="L35" s="48"/>
      <c r="M35" s="63"/>
      <c r="N35" s="42"/>
      <c r="O35" s="118">
        <f t="shared" si="1"/>
        <v>0</v>
      </c>
    </row>
    <row r="36" spans="1:16" s="44" customFormat="1" x14ac:dyDescent="0.2">
      <c r="A36" s="46"/>
      <c r="B36" s="42"/>
      <c r="C36" s="43"/>
      <c r="D36" s="48"/>
      <c r="E36" s="64"/>
      <c r="F36" s="64"/>
      <c r="G36" s="42"/>
      <c r="H36" s="42"/>
      <c r="I36" s="48"/>
      <c r="J36" s="48"/>
      <c r="K36" s="48"/>
      <c r="L36" s="48"/>
      <c r="M36" s="63"/>
      <c r="N36" s="42"/>
      <c r="O36" s="118">
        <f t="shared" si="1"/>
        <v>0</v>
      </c>
    </row>
    <row r="37" spans="1:16" s="44" customFormat="1" x14ac:dyDescent="0.2">
      <c r="A37" s="46"/>
      <c r="B37" s="42"/>
      <c r="C37" s="43"/>
      <c r="D37" s="48"/>
      <c r="E37" s="64"/>
      <c r="F37" s="64"/>
      <c r="G37" s="42"/>
      <c r="H37" s="42"/>
      <c r="I37" s="48"/>
      <c r="J37" s="48"/>
      <c r="K37" s="48"/>
      <c r="L37" s="48"/>
      <c r="M37" s="63"/>
      <c r="N37" s="42"/>
      <c r="O37" s="118">
        <f t="shared" si="1"/>
        <v>0</v>
      </c>
    </row>
    <row r="38" spans="1:16" s="44" customFormat="1" x14ac:dyDescent="0.2">
      <c r="A38" s="46"/>
      <c r="B38" s="42"/>
      <c r="C38" s="43"/>
      <c r="D38" s="48"/>
      <c r="E38" s="64"/>
      <c r="F38" s="64"/>
      <c r="G38" s="42"/>
      <c r="H38" s="42"/>
      <c r="I38" s="48"/>
      <c r="J38" s="48"/>
      <c r="K38" s="48"/>
      <c r="L38" s="48"/>
      <c r="M38" s="63"/>
      <c r="N38" s="42"/>
      <c r="O38" s="118">
        <f t="shared" si="1"/>
        <v>0</v>
      </c>
    </row>
    <row r="39" spans="1:16" s="44" customFormat="1" x14ac:dyDescent="0.2">
      <c r="A39" s="46"/>
      <c r="B39" s="42"/>
      <c r="C39" s="43"/>
      <c r="D39" s="48"/>
      <c r="E39" s="64"/>
      <c r="F39" s="64"/>
      <c r="G39" s="42"/>
      <c r="H39" s="42"/>
      <c r="I39" s="48"/>
      <c r="J39" s="48"/>
      <c r="K39" s="48"/>
      <c r="L39" s="48"/>
      <c r="M39" s="63"/>
      <c r="N39" s="42"/>
      <c r="O39" s="118">
        <f t="shared" si="1"/>
        <v>0</v>
      </c>
    </row>
    <row r="40" spans="1:16" s="44" customFormat="1" x14ac:dyDescent="0.2">
      <c r="A40" s="46"/>
      <c r="B40" s="42"/>
      <c r="C40" s="43"/>
      <c r="D40" s="48"/>
      <c r="E40" s="64"/>
      <c r="F40" s="64"/>
      <c r="G40" s="42"/>
      <c r="H40" s="42"/>
      <c r="I40" s="48"/>
      <c r="J40" s="48"/>
      <c r="K40" s="48"/>
      <c r="L40" s="48"/>
      <c r="M40" s="63"/>
      <c r="N40" s="42"/>
      <c r="O40" s="118">
        <f t="shared" si="1"/>
        <v>0</v>
      </c>
    </row>
    <row r="41" spans="1:16" s="44" customFormat="1" x14ac:dyDescent="0.2">
      <c r="A41" s="46"/>
      <c r="B41" s="42"/>
      <c r="C41" s="43"/>
      <c r="D41" s="48"/>
      <c r="E41" s="64"/>
      <c r="F41" s="64"/>
      <c r="G41" s="42"/>
      <c r="H41" s="42"/>
      <c r="I41" s="48"/>
      <c r="J41" s="48"/>
      <c r="K41" s="48"/>
      <c r="L41" s="48"/>
      <c r="M41" s="63"/>
      <c r="N41" s="42"/>
      <c r="O41" s="118">
        <f t="shared" si="1"/>
        <v>0</v>
      </c>
    </row>
    <row r="42" spans="1:16" s="44" customFormat="1" x14ac:dyDescent="0.2">
      <c r="A42" s="46"/>
      <c r="B42" s="42"/>
      <c r="C42" s="43"/>
      <c r="D42" s="48"/>
      <c r="E42" s="64"/>
      <c r="F42" s="64"/>
      <c r="G42" s="42"/>
      <c r="H42" s="42"/>
      <c r="I42" s="48"/>
      <c r="J42" s="48"/>
      <c r="K42" s="48"/>
      <c r="L42" s="48"/>
      <c r="M42" s="63"/>
      <c r="N42" s="42"/>
      <c r="O42" s="118">
        <f t="shared" si="1"/>
        <v>0</v>
      </c>
    </row>
    <row r="43" spans="1:16" s="44" customFormat="1" x14ac:dyDescent="0.2">
      <c r="A43" s="46"/>
      <c r="B43" s="42"/>
      <c r="C43" s="43"/>
      <c r="D43" s="48"/>
      <c r="E43" s="64"/>
      <c r="F43" s="64"/>
      <c r="G43" s="42"/>
      <c r="H43" s="42"/>
      <c r="I43" s="48"/>
      <c r="J43" s="48"/>
      <c r="K43" s="48"/>
      <c r="L43" s="48"/>
      <c r="M43" s="63"/>
      <c r="N43" s="42"/>
      <c r="O43" s="118">
        <f t="shared" si="1"/>
        <v>0</v>
      </c>
    </row>
    <row r="44" spans="1:16" s="44" customFormat="1" x14ac:dyDescent="0.2">
      <c r="A44" s="47"/>
      <c r="B44" s="65"/>
      <c r="C44" s="43"/>
      <c r="D44" s="48"/>
      <c r="E44" s="64"/>
      <c r="F44" s="64"/>
      <c r="G44" s="42"/>
      <c r="H44" s="42"/>
      <c r="I44" s="48"/>
      <c r="J44" s="48"/>
      <c r="K44" s="48"/>
      <c r="L44" s="48"/>
      <c r="M44" s="63"/>
      <c r="N44" s="42"/>
      <c r="O44" s="118">
        <f t="shared" si="1"/>
        <v>0</v>
      </c>
    </row>
    <row r="45" spans="1:16" s="51" customFormat="1" ht="13.5" customHeight="1" x14ac:dyDescent="0.2">
      <c r="A45" s="47"/>
      <c r="B45" s="65"/>
      <c r="C45" s="43"/>
      <c r="D45" s="48"/>
      <c r="E45" s="64"/>
      <c r="F45" s="64"/>
      <c r="G45" s="42"/>
      <c r="H45" s="42"/>
      <c r="I45" s="48"/>
      <c r="J45" s="48"/>
      <c r="K45" s="48"/>
      <c r="L45" s="48"/>
      <c r="M45" s="63"/>
      <c r="N45" s="42"/>
      <c r="O45" s="118">
        <f t="shared" si="1"/>
        <v>0</v>
      </c>
      <c r="P45" s="44"/>
    </row>
    <row r="46" spans="1:16" s="44" customFormat="1" x14ac:dyDescent="0.2">
      <c r="A46" s="46"/>
      <c r="B46" s="42"/>
      <c r="C46" s="43"/>
      <c r="D46" s="48"/>
      <c r="E46" s="64"/>
      <c r="F46" s="64"/>
      <c r="G46" s="42"/>
      <c r="H46" s="42"/>
      <c r="I46" s="48"/>
      <c r="J46" s="48"/>
      <c r="K46" s="48"/>
      <c r="L46" s="48"/>
      <c r="M46" s="63"/>
      <c r="N46" s="42"/>
      <c r="O46" s="118">
        <f t="shared" si="1"/>
        <v>0</v>
      </c>
    </row>
    <row r="47" spans="1:16" s="44" customFormat="1" x14ac:dyDescent="0.2">
      <c r="A47" s="46"/>
      <c r="B47" s="42"/>
      <c r="C47" s="43"/>
      <c r="D47" s="48"/>
      <c r="E47" s="64"/>
      <c r="F47" s="64"/>
      <c r="G47" s="42"/>
      <c r="H47" s="42"/>
      <c r="I47" s="48"/>
      <c r="J47" s="48"/>
      <c r="K47" s="48"/>
      <c r="L47" s="48"/>
      <c r="M47" s="63"/>
      <c r="N47" s="42"/>
      <c r="O47" s="118">
        <f t="shared" si="1"/>
        <v>0</v>
      </c>
    </row>
    <row r="48" spans="1:16" s="44" customFormat="1" x14ac:dyDescent="0.2">
      <c r="A48" s="46"/>
      <c r="B48" s="42"/>
      <c r="C48" s="43"/>
      <c r="D48" s="48"/>
      <c r="E48" s="64"/>
      <c r="F48" s="64"/>
      <c r="G48" s="42"/>
      <c r="H48" s="42"/>
      <c r="I48" s="48"/>
      <c r="J48" s="48"/>
      <c r="K48" s="48"/>
      <c r="L48" s="48"/>
      <c r="M48" s="63"/>
      <c r="N48" s="42"/>
      <c r="O48" s="118">
        <f t="shared" si="1"/>
        <v>0</v>
      </c>
    </row>
    <row r="49" spans="1:16" s="44" customFormat="1" x14ac:dyDescent="0.2">
      <c r="A49" s="46"/>
      <c r="B49" s="42"/>
      <c r="C49" s="43"/>
      <c r="D49" s="48"/>
      <c r="E49" s="64"/>
      <c r="F49" s="64"/>
      <c r="G49" s="42"/>
      <c r="H49" s="42"/>
      <c r="I49" s="48"/>
      <c r="J49" s="48"/>
      <c r="K49" s="48"/>
      <c r="L49" s="48"/>
      <c r="M49" s="63"/>
      <c r="N49" s="42"/>
      <c r="O49" s="118">
        <f t="shared" si="1"/>
        <v>0</v>
      </c>
    </row>
    <row r="50" spans="1:16" s="44" customFormat="1" x14ac:dyDescent="0.2">
      <c r="A50" s="46"/>
      <c r="B50" s="42"/>
      <c r="C50" s="43"/>
      <c r="D50" s="48"/>
      <c r="E50" s="64"/>
      <c r="F50" s="64"/>
      <c r="G50" s="42"/>
      <c r="H50" s="42"/>
      <c r="I50" s="48"/>
      <c r="J50" s="48"/>
      <c r="K50" s="48"/>
      <c r="L50" s="48"/>
      <c r="M50" s="63"/>
      <c r="N50" s="42"/>
      <c r="O50" s="118">
        <f t="shared" si="1"/>
        <v>0</v>
      </c>
    </row>
    <row r="51" spans="1:16" s="44" customFormat="1" x14ac:dyDescent="0.2">
      <c r="A51" s="46"/>
      <c r="B51" s="42"/>
      <c r="C51" s="43"/>
      <c r="D51" s="48"/>
      <c r="E51" s="64"/>
      <c r="F51" s="64"/>
      <c r="G51" s="42"/>
      <c r="H51" s="42"/>
      <c r="I51" s="48"/>
      <c r="J51" s="48"/>
      <c r="K51" s="48"/>
      <c r="L51" s="48"/>
      <c r="M51" s="63"/>
      <c r="N51" s="42"/>
      <c r="O51" s="118">
        <f t="shared" si="1"/>
        <v>0</v>
      </c>
    </row>
    <row r="52" spans="1:16" ht="33.75" customHeight="1" thickBot="1" x14ac:dyDescent="0.25">
      <c r="A52" s="129" t="str">
        <f ca="1">IF(language1="EN",INDIRECT(ADDRESS(MATCH(A53,terms_sk,0)+1,2,1,1,"Slovnik")),A53)</f>
        <v>Celkom:</v>
      </c>
      <c r="B52" s="23"/>
      <c r="C52" s="19"/>
      <c r="D52" s="19"/>
      <c r="E52" s="19"/>
      <c r="F52" s="19"/>
      <c r="G52" s="20"/>
      <c r="H52" s="20"/>
      <c r="I52" s="130">
        <f>SUM(I16:I51)</f>
        <v>0</v>
      </c>
      <c r="J52" s="19"/>
      <c r="K52" s="19"/>
      <c r="L52" s="19"/>
      <c r="M52" s="19"/>
      <c r="N52" s="20"/>
      <c r="O52" s="131">
        <f>SUM(O16:O51)</f>
        <v>0</v>
      </c>
    </row>
    <row r="53" spans="1:16" s="12" customFormat="1" hidden="1" x14ac:dyDescent="0.2">
      <c r="A53" s="127" t="s">
        <v>10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19"/>
    </row>
    <row r="54" spans="1:16" customFormat="1" ht="13.5" thickBot="1" x14ac:dyDescent="0.25"/>
    <row r="55" spans="1:16" s="12" customFormat="1" ht="44.25" thickBot="1" x14ac:dyDescent="0.25">
      <c r="A55" s="147" t="s">
        <v>204</v>
      </c>
      <c r="B55" s="148" t="s">
        <v>205</v>
      </c>
      <c r="C55" s="36"/>
      <c r="D55" s="149"/>
      <c r="E55" s="148" t="s">
        <v>243</v>
      </c>
      <c r="F55" s="36"/>
      <c r="G55" s="149"/>
      <c r="H55" s="148" t="s">
        <v>9</v>
      </c>
      <c r="I55" s="36"/>
      <c r="J55" s="149"/>
      <c r="K55" s="148" t="s">
        <v>8</v>
      </c>
      <c r="L55" s="36"/>
      <c r="M55" s="149"/>
      <c r="N55" s="148" t="s">
        <v>11</v>
      </c>
      <c r="O55" s="36"/>
      <c r="P55" s="37"/>
    </row>
    <row r="56" spans="1:16" s="12" customFormat="1" ht="33.75" x14ac:dyDescent="0.2">
      <c r="A56" s="145" t="s">
        <v>184</v>
      </c>
      <c r="B56" s="35" t="s">
        <v>2</v>
      </c>
      <c r="C56" s="35" t="s">
        <v>6</v>
      </c>
      <c r="D56" s="35" t="s">
        <v>7</v>
      </c>
      <c r="E56" s="35" t="s">
        <v>2</v>
      </c>
      <c r="F56" s="35" t="s">
        <v>6</v>
      </c>
      <c r="G56" s="35" t="s">
        <v>7</v>
      </c>
      <c r="H56" s="35" t="s">
        <v>2</v>
      </c>
      <c r="I56" s="35" t="s">
        <v>2</v>
      </c>
      <c r="J56" s="35" t="s">
        <v>7</v>
      </c>
      <c r="K56" s="35" t="s">
        <v>2</v>
      </c>
      <c r="L56" s="35" t="s">
        <v>6</v>
      </c>
      <c r="M56" s="35" t="s">
        <v>7</v>
      </c>
      <c r="N56" s="35" t="s">
        <v>2</v>
      </c>
      <c r="O56" s="35" t="s">
        <v>6</v>
      </c>
      <c r="P56" s="146" t="s">
        <v>7</v>
      </c>
    </row>
    <row r="57" spans="1:16" s="12" customFormat="1" ht="21" customHeight="1" x14ac:dyDescent="0.2">
      <c r="A57" s="46"/>
      <c r="B57" s="49"/>
      <c r="C57" s="50"/>
      <c r="D57" s="49"/>
      <c r="E57" s="49"/>
      <c r="F57" s="50"/>
      <c r="G57" s="49"/>
      <c r="H57" s="49"/>
      <c r="I57" s="49"/>
      <c r="J57" s="49"/>
      <c r="K57" s="49"/>
      <c r="L57" s="50"/>
      <c r="M57" s="49"/>
      <c r="N57" s="49"/>
      <c r="O57" s="50"/>
      <c r="P57" s="120"/>
    </row>
    <row r="58" spans="1:16" s="12" customFormat="1" ht="21" customHeight="1" x14ac:dyDescent="0.2">
      <c r="A58" s="46"/>
      <c r="B58" s="49"/>
      <c r="C58" s="50"/>
      <c r="D58" s="49"/>
      <c r="E58" s="49"/>
      <c r="F58" s="50"/>
      <c r="G58" s="49"/>
      <c r="H58" s="49"/>
      <c r="I58" s="49"/>
      <c r="J58" s="49"/>
      <c r="K58" s="49"/>
      <c r="L58" s="50"/>
      <c r="M58" s="49"/>
      <c r="N58" s="49"/>
      <c r="O58" s="50"/>
      <c r="P58" s="120"/>
    </row>
    <row r="59" spans="1:16" s="12" customFormat="1" ht="21" customHeight="1" x14ac:dyDescent="0.2">
      <c r="A59" s="46"/>
      <c r="B59" s="49"/>
      <c r="C59" s="50"/>
      <c r="D59" s="49"/>
      <c r="E59" s="49"/>
      <c r="F59" s="50"/>
      <c r="G59" s="49"/>
      <c r="H59" s="49"/>
      <c r="I59" s="49"/>
      <c r="J59" s="49"/>
      <c r="K59" s="49"/>
      <c r="L59" s="50"/>
      <c r="M59" s="49"/>
      <c r="N59" s="49"/>
      <c r="O59" s="50"/>
      <c r="P59" s="120"/>
    </row>
    <row r="60" spans="1:16" s="12" customFormat="1" ht="21" customHeight="1" x14ac:dyDescent="0.2">
      <c r="A60" s="46"/>
      <c r="B60" s="49"/>
      <c r="C60" s="50"/>
      <c r="D60" s="49"/>
      <c r="E60" s="49"/>
      <c r="F60" s="50"/>
      <c r="G60" s="49"/>
      <c r="H60" s="49"/>
      <c r="I60" s="49"/>
      <c r="J60" s="49"/>
      <c r="K60" s="49"/>
      <c r="L60" s="50"/>
      <c r="M60" s="49"/>
      <c r="N60" s="49"/>
      <c r="O60" s="50"/>
      <c r="P60" s="120"/>
    </row>
    <row r="61" spans="1:16" s="12" customFormat="1" ht="21" customHeight="1" x14ac:dyDescent="0.2">
      <c r="A61" s="46"/>
      <c r="B61" s="49"/>
      <c r="C61" s="50"/>
      <c r="D61" s="49"/>
      <c r="E61" s="49"/>
      <c r="F61" s="50"/>
      <c r="G61" s="49"/>
      <c r="H61" s="49"/>
      <c r="I61" s="49"/>
      <c r="J61" s="49"/>
      <c r="K61" s="49"/>
      <c r="L61" s="50"/>
      <c r="M61" s="49"/>
      <c r="N61" s="49"/>
      <c r="O61" s="50"/>
      <c r="P61" s="120"/>
    </row>
    <row r="62" spans="1:16" s="12" customFormat="1" ht="21" customHeight="1" x14ac:dyDescent="0.2">
      <c r="A62" s="46"/>
      <c r="B62" s="49"/>
      <c r="C62" s="50"/>
      <c r="D62" s="49"/>
      <c r="E62" s="49"/>
      <c r="F62" s="50"/>
      <c r="G62" s="49"/>
      <c r="H62" s="49"/>
      <c r="I62" s="49"/>
      <c r="J62" s="49"/>
      <c r="K62" s="49"/>
      <c r="L62" s="50"/>
      <c r="M62" s="49"/>
      <c r="N62" s="49"/>
      <c r="O62" s="50"/>
      <c r="P62" s="120"/>
    </row>
    <row r="63" spans="1:16" s="12" customFormat="1" ht="21" customHeight="1" x14ac:dyDescent="0.2">
      <c r="A63" s="46"/>
      <c r="B63" s="49"/>
      <c r="C63" s="50"/>
      <c r="D63" s="49"/>
      <c r="E63" s="49"/>
      <c r="F63" s="50"/>
      <c r="G63" s="49"/>
      <c r="H63" s="49"/>
      <c r="I63" s="49"/>
      <c r="J63" s="49"/>
      <c r="K63" s="49"/>
      <c r="L63" s="50"/>
      <c r="M63" s="49"/>
      <c r="N63" s="49"/>
      <c r="O63" s="50"/>
      <c r="P63" s="120"/>
    </row>
    <row r="64" spans="1:16" s="12" customFormat="1" ht="21" customHeight="1" x14ac:dyDescent="0.2">
      <c r="A64" s="46"/>
      <c r="B64" s="49"/>
      <c r="C64" s="50"/>
      <c r="D64" s="49"/>
      <c r="E64" s="49"/>
      <c r="F64" s="50"/>
      <c r="G64" s="49"/>
      <c r="H64" s="49"/>
      <c r="I64" s="49"/>
      <c r="J64" s="49"/>
      <c r="K64" s="49"/>
      <c r="L64" s="50"/>
      <c r="M64" s="49"/>
      <c r="N64" s="49"/>
      <c r="O64" s="50"/>
      <c r="P64" s="120"/>
    </row>
    <row r="65" spans="1:17" s="12" customFormat="1" ht="21" customHeight="1" x14ac:dyDescent="0.2">
      <c r="A65" s="46"/>
      <c r="B65" s="49"/>
      <c r="C65" s="50"/>
      <c r="D65" s="49"/>
      <c r="E65" s="49"/>
      <c r="F65" s="50"/>
      <c r="G65" s="49"/>
      <c r="H65" s="49"/>
      <c r="I65" s="49"/>
      <c r="J65" s="49"/>
      <c r="K65" s="49"/>
      <c r="L65" s="50"/>
      <c r="M65" s="49"/>
      <c r="N65" s="49"/>
      <c r="O65" s="50"/>
      <c r="P65" s="120"/>
    </row>
    <row r="66" spans="1:17" s="12" customFormat="1" ht="21" customHeight="1" x14ac:dyDescent="0.2">
      <c r="A66" s="46"/>
      <c r="B66" s="49"/>
      <c r="C66" s="50"/>
      <c r="D66" s="49"/>
      <c r="E66" s="49"/>
      <c r="F66" s="50"/>
      <c r="G66" s="49"/>
      <c r="H66" s="49"/>
      <c r="I66" s="49"/>
      <c r="J66" s="49"/>
      <c r="K66" s="49"/>
      <c r="L66" s="50"/>
      <c r="M66" s="49"/>
      <c r="N66" s="49"/>
      <c r="O66" s="50"/>
      <c r="P66" s="120"/>
    </row>
    <row r="67" spans="1:17" s="12" customFormat="1" ht="21" customHeight="1" x14ac:dyDescent="0.2">
      <c r="A67" s="46"/>
      <c r="B67" s="49"/>
      <c r="C67" s="50"/>
      <c r="D67" s="49"/>
      <c r="E67" s="49"/>
      <c r="F67" s="50"/>
      <c r="G67" s="49"/>
      <c r="H67" s="49"/>
      <c r="I67" s="49"/>
      <c r="J67" s="49"/>
      <c r="K67" s="49"/>
      <c r="L67" s="50"/>
      <c r="M67" s="49"/>
      <c r="N67" s="49"/>
      <c r="O67" s="50"/>
      <c r="P67" s="120"/>
    </row>
    <row r="68" spans="1:17" s="12" customFormat="1" ht="21" customHeight="1" thickBot="1" x14ac:dyDescent="0.25">
      <c r="A68" s="121"/>
      <c r="B68" s="122"/>
      <c r="C68" s="123"/>
      <c r="D68" s="122"/>
      <c r="E68" s="122"/>
      <c r="F68" s="123"/>
      <c r="G68" s="122"/>
      <c r="H68" s="122"/>
      <c r="I68" s="122"/>
      <c r="J68" s="122"/>
      <c r="K68" s="122"/>
      <c r="L68" s="123"/>
      <c r="M68" s="122"/>
      <c r="N68" s="122"/>
      <c r="O68" s="123"/>
      <c r="P68" s="124"/>
    </row>
    <row r="69" spans="1:17" s="12" customFormat="1" x14ac:dyDescent="0.2"/>
    <row r="70" spans="1:17" x14ac:dyDescent="0.2">
      <c r="A70" s="28" t="str">
        <f ca="1">IF(language1="EN",INDIRECT(ADDRESS(MATCH(A71,terms_sk,0)+1,2,1,1,"Slovnik")),A71)</f>
        <v>PREHĽADY</v>
      </c>
      <c r="B70" s="28"/>
      <c r="C70" s="4"/>
      <c r="D70" s="4"/>
      <c r="E70" s="4"/>
      <c r="F70" s="4"/>
      <c r="G70" s="4"/>
      <c r="H70" s="4"/>
      <c r="I70" s="4"/>
      <c r="J70" s="4"/>
      <c r="O70" s="4"/>
      <c r="P70" s="4"/>
      <c r="Q70" s="5"/>
    </row>
    <row r="71" spans="1:17" ht="12" thickBot="1" x14ac:dyDescent="0.25">
      <c r="A71" s="25" t="s">
        <v>30</v>
      </c>
      <c r="B71" s="25"/>
      <c r="C71" s="4"/>
      <c r="D71" s="4"/>
      <c r="E71" s="4"/>
      <c r="F71" s="4"/>
      <c r="G71" s="4"/>
      <c r="H71" s="4"/>
      <c r="I71" s="4"/>
      <c r="J71" s="4"/>
      <c r="O71" s="4"/>
      <c r="P71" s="4"/>
      <c r="Q71" s="5"/>
    </row>
    <row r="72" spans="1:17" ht="30" customHeight="1" x14ac:dyDescent="0.2">
      <c r="A72" s="39" t="str">
        <f t="shared" ref="A72" ca="1" si="2">IF(language1="EN",INDIRECT(ADDRESS(MATCH(A73,terms_sk,0)+1,2,1,1,"Slovnik")),A73)</f>
        <v>Rozpočtová položka</v>
      </c>
      <c r="B72" s="132" t="str">
        <f ca="1">IF(language1="EN",INDIRECT(ADDRESS(MATCH(B73,terms_sk,0)+1,2,1,1,"Slovnik")),B73)</f>
        <v>Spolu</v>
      </c>
      <c r="C72" s="136"/>
      <c r="D72" s="137"/>
      <c r="E72" s="137"/>
      <c r="F72" s="137"/>
      <c r="G72" s="137"/>
      <c r="H72" s="137"/>
      <c r="I72" s="137"/>
      <c r="J72" s="137"/>
      <c r="K72" s="138"/>
      <c r="L72" s="137"/>
      <c r="O72" s="4"/>
      <c r="P72" s="4"/>
      <c r="Q72" s="5"/>
    </row>
    <row r="73" spans="1:17" ht="30" hidden="1" customHeight="1" x14ac:dyDescent="0.2">
      <c r="A73" s="40" t="s">
        <v>176</v>
      </c>
      <c r="B73" s="133" t="s">
        <v>29</v>
      </c>
      <c r="C73" s="136"/>
      <c r="D73" s="137"/>
      <c r="E73" s="137"/>
      <c r="F73" s="137"/>
      <c r="G73" s="137"/>
      <c r="H73" s="137"/>
      <c r="I73" s="137"/>
      <c r="J73" s="137"/>
      <c r="K73" s="138"/>
      <c r="L73" s="137"/>
      <c r="O73" s="4"/>
      <c r="P73" s="4"/>
      <c r="Q73" s="5"/>
    </row>
    <row r="74" spans="1:17" ht="30" customHeight="1" x14ac:dyDescent="0.2">
      <c r="A74" s="41">
        <f t="array" ref="A74">IFERROR(INDEX($H$16:$H$51,MATCH(0,COUNTIF($A$73:$A73,$H$16:$H$51),0)),"")</f>
        <v>0</v>
      </c>
      <c r="B74" s="134">
        <f ca="1">SUMIF($H$16:$H$56,$A74,$I$16:$I$51)</f>
        <v>0</v>
      </c>
      <c r="C74" s="139"/>
      <c r="D74" s="140"/>
      <c r="E74" s="140"/>
      <c r="F74" s="140"/>
      <c r="G74" s="140"/>
      <c r="H74" s="140"/>
      <c r="I74" s="140"/>
      <c r="J74" s="140"/>
      <c r="K74" s="138"/>
      <c r="L74" s="141"/>
      <c r="O74" s="4"/>
      <c r="P74" s="4"/>
      <c r="Q74" s="5"/>
    </row>
    <row r="75" spans="1:17" ht="30" customHeight="1" x14ac:dyDescent="0.2">
      <c r="A75" s="41" t="str">
        <f t="array" ref="A75">IFERROR(INDEX($H$16:$H$51,MATCH(0,COUNTIF($A$73:$A74,$H$16:$H$51),0)),"")</f>
        <v/>
      </c>
      <c r="B75" s="134">
        <f t="shared" ref="B75:B81" ca="1" si="3">SUMIF($H$16:$H$56,$A75,$I$16:$I$51)</f>
        <v>0</v>
      </c>
      <c r="C75" s="139"/>
      <c r="D75" s="140"/>
      <c r="E75" s="140"/>
      <c r="F75" s="140"/>
      <c r="G75" s="140"/>
      <c r="H75" s="140"/>
      <c r="I75" s="140"/>
      <c r="J75" s="140"/>
      <c r="K75" s="138"/>
      <c r="L75" s="141"/>
      <c r="O75" s="4"/>
      <c r="P75" s="4"/>
      <c r="Q75" s="5"/>
    </row>
    <row r="76" spans="1:17" ht="30" customHeight="1" x14ac:dyDescent="0.2">
      <c r="A76" s="41" t="str">
        <f t="array" ref="A76">IFERROR(INDEX($H$16:$H$51,MATCH(0,COUNTIF($A$73:$A75,$H$16:$H$51),0)),"")</f>
        <v/>
      </c>
      <c r="B76" s="134">
        <f t="shared" ca="1" si="3"/>
        <v>0</v>
      </c>
      <c r="C76" s="139"/>
      <c r="D76" s="140"/>
      <c r="E76" s="140"/>
      <c r="F76" s="140"/>
      <c r="G76" s="140"/>
      <c r="H76" s="140"/>
      <c r="I76" s="140"/>
      <c r="J76" s="140"/>
      <c r="K76" s="138"/>
      <c r="L76" s="141"/>
      <c r="O76" s="4"/>
      <c r="P76" s="4"/>
      <c r="Q76" s="5"/>
    </row>
    <row r="77" spans="1:17" ht="30" customHeight="1" x14ac:dyDescent="0.2">
      <c r="A77" s="41" t="str">
        <f t="array" ref="A77">IFERROR(INDEX($H$16:$H$51,MATCH(0,COUNTIF($A$73:$A76,$H$16:$H$51),0)),"")</f>
        <v/>
      </c>
      <c r="B77" s="134">
        <f t="shared" ca="1" si="3"/>
        <v>0</v>
      </c>
      <c r="C77" s="139"/>
      <c r="D77" s="140"/>
      <c r="E77" s="140"/>
      <c r="F77" s="140"/>
      <c r="G77" s="140"/>
      <c r="H77" s="140"/>
      <c r="I77" s="140"/>
      <c r="J77" s="140"/>
      <c r="K77" s="138"/>
      <c r="L77" s="141"/>
      <c r="O77" s="4"/>
      <c r="P77" s="4"/>
      <c r="Q77" s="5"/>
    </row>
    <row r="78" spans="1:17" ht="30" customHeight="1" x14ac:dyDescent="0.2">
      <c r="A78" s="41" t="str">
        <f t="array" ref="A78">IFERROR(INDEX($H$16:$H$51,MATCH(0,COUNTIF($A$73:$A77,$H$16:$H$51),0)),"")</f>
        <v/>
      </c>
      <c r="B78" s="134">
        <f t="shared" ca="1" si="3"/>
        <v>0</v>
      </c>
      <c r="C78" s="139"/>
      <c r="D78" s="140"/>
      <c r="E78" s="140"/>
      <c r="F78" s="140"/>
      <c r="G78" s="140"/>
      <c r="H78" s="140"/>
      <c r="I78" s="140"/>
      <c r="J78" s="140"/>
      <c r="K78" s="138"/>
      <c r="L78" s="141"/>
      <c r="O78" s="4"/>
      <c r="P78" s="4"/>
      <c r="Q78" s="5"/>
    </row>
    <row r="79" spans="1:17" ht="30" customHeight="1" x14ac:dyDescent="0.2">
      <c r="A79" s="41" t="str">
        <f t="array" ref="A79">IFERROR(INDEX($H$16:$H$51,MATCH(0,COUNTIF($A$73:$A78,$H$16:$H$51),0)),"")</f>
        <v/>
      </c>
      <c r="B79" s="134">
        <f t="shared" ca="1" si="3"/>
        <v>0</v>
      </c>
      <c r="C79" s="139"/>
      <c r="D79" s="140"/>
      <c r="E79" s="140"/>
      <c r="F79" s="140"/>
      <c r="G79" s="140"/>
      <c r="H79" s="140"/>
      <c r="I79" s="140"/>
      <c r="J79" s="140"/>
      <c r="K79" s="138"/>
      <c r="L79" s="141"/>
      <c r="O79" s="4"/>
      <c r="P79" s="4"/>
      <c r="Q79" s="5"/>
    </row>
    <row r="80" spans="1:17" ht="30" customHeight="1" x14ac:dyDescent="0.2">
      <c r="A80" s="41" t="str">
        <f t="array" ref="A80">IFERROR(INDEX($H$16:$H$51,MATCH(0,COUNTIF($A$73:$A79,$H$16:$H$51),0)),"")</f>
        <v/>
      </c>
      <c r="B80" s="134">
        <f t="shared" ca="1" si="3"/>
        <v>0</v>
      </c>
      <c r="C80" s="139"/>
      <c r="D80" s="140"/>
      <c r="E80" s="140"/>
      <c r="F80" s="140"/>
      <c r="G80" s="140"/>
      <c r="H80" s="140"/>
      <c r="I80" s="140"/>
      <c r="J80" s="140"/>
      <c r="K80" s="138"/>
      <c r="L80" s="141"/>
      <c r="O80" s="4"/>
      <c r="P80" s="4"/>
      <c r="Q80" s="5"/>
    </row>
    <row r="81" spans="1:17" ht="30" customHeight="1" x14ac:dyDescent="0.2">
      <c r="A81" s="41" t="str">
        <f t="array" ref="A81">IFERROR(INDEX($H$16:$H$51,MATCH(0,COUNTIF($A$73:$A80,$H$16:$H$51),0)),"")</f>
        <v/>
      </c>
      <c r="B81" s="134">
        <f t="shared" ca="1" si="3"/>
        <v>0</v>
      </c>
      <c r="C81" s="139"/>
      <c r="D81" s="140"/>
      <c r="E81" s="140"/>
      <c r="F81" s="140"/>
      <c r="G81" s="140"/>
      <c r="H81" s="140"/>
      <c r="I81" s="140"/>
      <c r="J81" s="140"/>
      <c r="K81" s="138"/>
      <c r="L81" s="141"/>
      <c r="O81" s="4"/>
      <c r="P81" s="4"/>
      <c r="Q81" s="5"/>
    </row>
    <row r="82" spans="1:17" ht="30" customHeight="1" thickBot="1" x14ac:dyDescent="0.25">
      <c r="A82" s="99" t="s">
        <v>217</v>
      </c>
      <c r="B82" s="135">
        <f ca="1">SUM(B74:B81)</f>
        <v>0</v>
      </c>
      <c r="C82" s="142"/>
      <c r="D82" s="143"/>
      <c r="E82" s="143"/>
      <c r="F82" s="143"/>
      <c r="G82" s="143"/>
      <c r="H82" s="143"/>
      <c r="I82" s="143"/>
      <c r="J82" s="143"/>
      <c r="K82" s="138"/>
      <c r="L82" s="143"/>
      <c r="O82" s="4"/>
      <c r="P82" s="4"/>
      <c r="Q82" s="5"/>
    </row>
    <row r="83" spans="1:17" x14ac:dyDescent="0.2">
      <c r="A83" s="3"/>
      <c r="B83" s="3"/>
      <c r="C83" s="4"/>
      <c r="D83" s="4"/>
      <c r="E83" s="4"/>
      <c r="F83" s="4"/>
      <c r="G83" s="4"/>
      <c r="H83" s="4"/>
      <c r="I83" s="4"/>
      <c r="N83" s="4"/>
      <c r="O83" s="4"/>
      <c r="P83" s="5"/>
    </row>
    <row r="84" spans="1:17" ht="39" customHeight="1" x14ac:dyDescent="0.2">
      <c r="A84" s="6" t="str">
        <f ca="1">IF(language1="EN",INDIRECT(ADDRESS(MATCH(A85,terms_sk,0)+1,2,1,1,"Slovnik")),A85)</f>
        <v>Dátum:</v>
      </c>
      <c r="B84" s="114"/>
      <c r="C84" s="115"/>
      <c r="D84" s="38"/>
      <c r="E84" s="38"/>
      <c r="F84" s="38"/>
    </row>
    <row r="85" spans="1:17" x14ac:dyDescent="0.2">
      <c r="A85" s="29" t="s">
        <v>0</v>
      </c>
      <c r="B85" s="5"/>
      <c r="C85" s="5"/>
      <c r="D85" s="5"/>
      <c r="E85" s="5"/>
      <c r="F85" s="5"/>
    </row>
    <row r="86" spans="1:17" ht="36" customHeight="1" x14ac:dyDescent="0.2">
      <c r="A86" s="61" t="str">
        <f ca="1">IF(language1="EN",INDIRECT(ADDRESS(MATCH(A87,terms_sk,0)+1,2,1,1,"Slovnik")),A87)</f>
        <v xml:space="preserve">Meno a priezvisko zodpovednej osoby: </v>
      </c>
      <c r="B86" s="114"/>
      <c r="C86" s="115"/>
      <c r="D86" s="31"/>
      <c r="E86" s="31"/>
      <c r="F86" s="31"/>
      <c r="I86" s="5"/>
    </row>
    <row r="87" spans="1:17" x14ac:dyDescent="0.2">
      <c r="A87" s="29" t="s">
        <v>39</v>
      </c>
      <c r="B87" s="5"/>
      <c r="C87" s="5" t="s">
        <v>12</v>
      </c>
      <c r="D87" s="5"/>
      <c r="E87" s="5"/>
      <c r="F87" s="5"/>
    </row>
    <row r="88" spans="1:17" ht="36" customHeight="1" x14ac:dyDescent="0.2">
      <c r="A88" s="6" t="str">
        <f ca="1">IF(language1="EN",INDIRECT(ADDRESS(MATCH(A89,terms_sk,0)+1,2,1,1,"Slovnik")),A89)</f>
        <v>Pracovná pozícia:</v>
      </c>
      <c r="B88" s="114"/>
      <c r="C88" s="115"/>
      <c r="D88" s="31"/>
      <c r="E88" s="31"/>
      <c r="F88" s="31"/>
      <c r="I88" s="5"/>
    </row>
    <row r="89" spans="1:17" x14ac:dyDescent="0.2">
      <c r="A89" s="29" t="s">
        <v>40</v>
      </c>
      <c r="D89" s="7" t="s">
        <v>12</v>
      </c>
    </row>
  </sheetData>
  <sheetProtection sheet="1" objects="1" scenarios="1" insertRows="0" deleteRows="0"/>
  <protectedRanges>
    <protectedRange sqref="A52:B52" name="Rozsah1"/>
  </protectedRanges>
  <phoneticPr fontId="0" type="noConversion"/>
  <dataValidations count="2">
    <dataValidation type="list" allowBlank="1" showInputMessage="1" showErrorMessage="1" sqref="F6:H6 G5:H5 O5">
      <formula1>"SK,EN"</formula1>
    </dataValidation>
    <dataValidation type="list" allowBlank="1" showInputMessage="1" showErrorMessage="1" sqref="A57:A68 C16:C51">
      <formula1>months</formula1>
    </dataValidation>
  </dataValidations>
  <pageMargins left="0.97" right="0.39370078740157483" top="0.64" bottom="0.39370078740157483" header="0.51181102362204722" footer="0.51181102362204722"/>
  <pageSetup paperSize="9" scale="64" fitToHeight="0" orientation="landscape" r:id="rId1"/>
  <headerFooter alignWithMargins="0"/>
  <rowBreaks count="1" manualBreakCount="1">
    <brk id="54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1"/>
  <sheetViews>
    <sheetView showGridLines="0" showZeros="0" topLeftCell="A49" zoomScaleNormal="100" zoomScaleSheetLayoutView="100" workbookViewId="0">
      <selection activeCell="F5" sqref="F5"/>
    </sheetView>
  </sheetViews>
  <sheetFormatPr defaultColWidth="9.140625" defaultRowHeight="11.25" x14ac:dyDescent="0.2"/>
  <cols>
    <col min="1" max="1" width="32.140625" style="70" customWidth="1"/>
    <col min="2" max="10" width="13.28515625" style="70" customWidth="1"/>
    <col min="11" max="11" width="29.5703125" style="70" customWidth="1"/>
    <col min="12" max="19" width="13.28515625" style="70" hidden="1" customWidth="1"/>
    <col min="20" max="20" width="13.28515625" style="70" customWidth="1"/>
    <col min="21" max="16384" width="9.140625" style="70"/>
  </cols>
  <sheetData>
    <row r="2" spans="1:32" x14ac:dyDescent="0.2">
      <c r="A2" s="7" t="str">
        <f ca="1">IF(language="EN",INDIRECT(ADDRESS(MATCH(A3,terms_sk,0)+1,2,1,1,"Slovnik")),A3)</f>
        <v>Príloha č. 8 k Príručke pre bilaterálny fond</v>
      </c>
    </row>
    <row r="3" spans="1:32" hidden="1" x14ac:dyDescent="0.2">
      <c r="A3" s="70" t="s">
        <v>235</v>
      </c>
    </row>
    <row r="5" spans="1:32" ht="22.5" x14ac:dyDescent="0.2">
      <c r="A5" s="71" t="str">
        <f ca="1">IF(language="EN",INDIRECT(ADDRESS(MATCH(A6,terms_sk,0)+1,2,1,1,"Slovnik")),A6)</f>
        <v>Súhrnný výkaz - Cestovné náklady a náhrady</v>
      </c>
      <c r="E5" s="73" t="s">
        <v>109</v>
      </c>
      <c r="F5" s="108" t="s">
        <v>110</v>
      </c>
      <c r="G5" s="159"/>
      <c r="H5" s="159"/>
    </row>
    <row r="6" spans="1:32" ht="35.25" hidden="1" customHeight="1" x14ac:dyDescent="0.2">
      <c r="A6" s="71" t="s">
        <v>264</v>
      </c>
      <c r="C6" s="74"/>
      <c r="D6" s="74"/>
      <c r="E6" s="72"/>
      <c r="G6" s="160"/>
      <c r="H6" s="160"/>
    </row>
    <row r="7" spans="1:32" x14ac:dyDescent="0.2">
      <c r="A7" s="75"/>
      <c r="G7" s="160"/>
      <c r="H7" s="160"/>
      <c r="O7" s="76"/>
      <c r="P7" s="76"/>
      <c r="Q7" s="76"/>
      <c r="R7" s="76"/>
      <c r="S7" s="76"/>
      <c r="T7" s="76"/>
    </row>
    <row r="8" spans="1:32" s="80" customFormat="1" ht="34.5" customHeight="1" x14ac:dyDescent="0.2">
      <c r="A8" s="77" t="str">
        <f ca="1">IF(language="EN",INDIRECT(ADDRESS(MATCH(A9,terms_sk,0)+1,2,1,1,"Slovnik")),A9)</f>
        <v>Kód projektu (iniciatívy)</v>
      </c>
      <c r="B8" s="105"/>
      <c r="C8" s="72"/>
      <c r="D8" s="13" t="str">
        <f ca="1">IF(language="EN",INDIRECT(ADDRESS(MATCH(D9,terms_sk,0)+1,2,1,1,"Slovnik")),D9)</f>
        <v>Obdobie</v>
      </c>
      <c r="E8" s="111"/>
      <c r="F8" s="112"/>
      <c r="G8" s="161"/>
      <c r="H8" s="161"/>
      <c r="I8" s="72"/>
      <c r="J8" s="72"/>
      <c r="K8" s="71"/>
      <c r="L8" s="72"/>
      <c r="M8" s="72"/>
      <c r="N8" s="72"/>
      <c r="O8" s="75"/>
      <c r="P8" s="75"/>
      <c r="Q8" s="75"/>
      <c r="R8" s="75"/>
      <c r="S8" s="75"/>
      <c r="T8" s="75"/>
    </row>
    <row r="9" spans="1:32" s="80" customFormat="1" ht="34.5" hidden="1" customHeight="1" x14ac:dyDescent="0.2">
      <c r="A9" s="78" t="s">
        <v>234</v>
      </c>
      <c r="B9" s="81"/>
      <c r="C9" s="79"/>
      <c r="D9" s="21" t="s">
        <v>231</v>
      </c>
      <c r="E9" s="21"/>
      <c r="F9" s="21"/>
      <c r="G9" s="162"/>
      <c r="H9" s="162"/>
      <c r="I9" s="72"/>
      <c r="J9" s="72"/>
      <c r="K9" s="71"/>
      <c r="L9" s="72"/>
      <c r="M9" s="72"/>
      <c r="N9" s="72"/>
      <c r="O9" s="75"/>
      <c r="P9" s="75"/>
      <c r="Q9" s="75"/>
      <c r="R9" s="75"/>
      <c r="S9" s="75"/>
      <c r="T9" s="75"/>
    </row>
    <row r="10" spans="1:32" ht="9" customHeight="1" x14ac:dyDescent="0.2">
      <c r="D10" s="7"/>
      <c r="E10" s="7"/>
      <c r="F10" s="7"/>
      <c r="G10" s="163"/>
      <c r="H10" s="163"/>
      <c r="O10" s="76"/>
      <c r="P10" s="76"/>
      <c r="Q10" s="76"/>
      <c r="R10" s="76"/>
      <c r="S10" s="76"/>
      <c r="T10" s="76"/>
    </row>
    <row r="11" spans="1:32" s="80" customFormat="1" ht="34.5" customHeight="1" x14ac:dyDescent="0.2">
      <c r="A11" s="77" t="str">
        <f ca="1">IF(language="EN",INDIRECT(ADDRESS(MATCH(A12,terms_sk,0)+1,2,1,1,"Slovnik")),A12)</f>
        <v>Názov príjemcu/partnera</v>
      </c>
      <c r="B11" s="106"/>
      <c r="C11" s="106"/>
      <c r="D11" s="106"/>
      <c r="E11" s="106"/>
      <c r="F11" s="107"/>
      <c r="G11" s="159"/>
      <c r="H11" s="159"/>
      <c r="I11" s="72"/>
      <c r="J11" s="72"/>
      <c r="K11" s="85"/>
      <c r="L11" s="72"/>
      <c r="M11" s="72"/>
      <c r="N11" s="72"/>
      <c r="O11" s="75"/>
      <c r="P11" s="75"/>
      <c r="Q11" s="75"/>
      <c r="R11" s="75"/>
      <c r="S11" s="75"/>
      <c r="T11" s="75"/>
    </row>
    <row r="12" spans="1:32" s="80" customFormat="1" ht="34.5" hidden="1" customHeight="1" x14ac:dyDescent="0.2">
      <c r="A12" s="86" t="s">
        <v>237</v>
      </c>
      <c r="B12" s="82"/>
      <c r="C12" s="83"/>
      <c r="D12" s="83"/>
      <c r="E12" s="83"/>
      <c r="F12" s="84"/>
      <c r="G12" s="72"/>
      <c r="H12" s="72"/>
      <c r="I12" s="72"/>
      <c r="J12" s="72"/>
      <c r="K12" s="85"/>
      <c r="L12" s="72"/>
      <c r="M12" s="72"/>
      <c r="N12" s="72"/>
      <c r="O12" s="75"/>
      <c r="P12" s="75"/>
      <c r="Q12" s="75"/>
      <c r="R12" s="75"/>
      <c r="S12" s="75"/>
      <c r="T12" s="75"/>
    </row>
    <row r="13" spans="1:32" x14ac:dyDescent="0.2">
      <c r="A13" s="87"/>
      <c r="F13" s="87"/>
      <c r="G13" s="87"/>
      <c r="H13" s="87"/>
      <c r="I13" s="87"/>
      <c r="J13" s="87"/>
      <c r="L13" s="87"/>
      <c r="M13" s="87"/>
      <c r="N13" s="87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</row>
    <row r="14" spans="1:32" ht="9.75" customHeight="1" thickBot="1" x14ac:dyDescent="0.25">
      <c r="A14" s="89"/>
      <c r="B14" s="89"/>
      <c r="C14" s="89"/>
      <c r="D14" s="89"/>
      <c r="E14" s="89"/>
      <c r="F14" s="89"/>
      <c r="G14" s="89"/>
      <c r="H14" s="89"/>
      <c r="I14" s="89"/>
      <c r="J14" s="89"/>
      <c r="L14" s="89"/>
      <c r="M14" s="89"/>
      <c r="N14" s="89"/>
      <c r="O14" s="89"/>
      <c r="P14" s="89"/>
      <c r="Q14" s="89"/>
      <c r="R14" s="89"/>
      <c r="S14" s="89"/>
      <c r="T14" s="80"/>
    </row>
    <row r="15" spans="1:32" ht="75.75" hidden="1" customHeight="1" thickBot="1" x14ac:dyDescent="0.25">
      <c r="A15" s="90" t="s">
        <v>242</v>
      </c>
      <c r="B15" s="90" t="s">
        <v>111</v>
      </c>
      <c r="C15" s="90" t="s">
        <v>42</v>
      </c>
      <c r="D15" s="90" t="s">
        <v>244</v>
      </c>
      <c r="E15" s="90" t="s">
        <v>112</v>
      </c>
      <c r="F15" s="90" t="s">
        <v>43</v>
      </c>
      <c r="G15" s="90" t="s">
        <v>256</v>
      </c>
      <c r="H15" s="90" t="s">
        <v>258</v>
      </c>
      <c r="I15" s="90" t="s">
        <v>206</v>
      </c>
      <c r="J15" s="90" t="s">
        <v>3</v>
      </c>
      <c r="K15" s="90" t="s">
        <v>158</v>
      </c>
      <c r="L15" s="90" t="s">
        <v>212</v>
      </c>
      <c r="M15" s="90" t="s">
        <v>213</v>
      </c>
      <c r="N15" s="90" t="s">
        <v>260</v>
      </c>
      <c r="O15" s="90" t="s">
        <v>142</v>
      </c>
      <c r="P15" s="90" t="s">
        <v>146</v>
      </c>
      <c r="Q15" s="90" t="s">
        <v>262</v>
      </c>
      <c r="R15" s="90" t="s">
        <v>254</v>
      </c>
      <c r="S15" s="90" t="s">
        <v>144</v>
      </c>
      <c r="T15" s="90" t="s">
        <v>202</v>
      </c>
    </row>
    <row r="16" spans="1:32" ht="75.75" customHeight="1" x14ac:dyDescent="0.2">
      <c r="A16" s="91" t="str">
        <f t="shared" ref="A16:T16" ca="1" si="0">IF(language="EN",INDIRECT(ADDRESS(MATCH(A15,terms_sk,0)+1,2,1,1,"Slovnik")),A15)</f>
        <v>Rozpočtová položka (v súlade rozpočtom uvedeným v žiadosti o príspevok)</v>
      </c>
      <c r="B16" s="92" t="str">
        <f t="shared" ca="1" si="0"/>
        <v>Meno a priezvisko účastníka</v>
      </c>
      <c r="C16" s="92" t="str">
        <f t="shared" ca="1" si="0"/>
        <v>Typ cesty</v>
      </c>
      <c r="D16" s="92" t="str">
        <f t="shared" ca="1" si="0"/>
        <v>Vzdialenosť (vypočítaná v súlade s kalkulačkou vzdialeností Erasmus-Plus)</v>
      </c>
      <c r="E16" s="92" t="str">
        <f t="shared" ca="1" si="0"/>
        <v>Počet prenocovaní</v>
      </c>
      <c r="F16" s="92" t="str">
        <f t="shared" ca="1" si="0"/>
        <v>Miesto konania</v>
      </c>
      <c r="G16" s="92" t="str">
        <f t="shared" ca="1" si="0"/>
        <v>Odľahlý región?</v>
      </c>
      <c r="H16" s="92" t="str">
        <f t="shared" ca="1" si="0"/>
        <v>Mimo sezónu?  (platí len pre cesty z a na Island)</v>
      </c>
      <c r="I16" s="92" t="str">
        <f t="shared" ca="1" si="0"/>
        <v>Počet dní, kedy cesta trvala viac ako 12 hodín bez prenocovania</v>
      </c>
      <c r="J16" s="92" t="str">
        <f t="shared" ca="1" si="0"/>
        <v>Nárokovaná suma</v>
      </c>
      <c r="K16" s="92" t="str">
        <f t="shared" ca="1" si="0"/>
        <v>Účel cesty a zdôvodnenia</v>
      </c>
      <c r="L16" s="92" t="str">
        <f t="shared" ref="L16:S16" ca="1" si="1">IF(language="EN",INDIRECT(ADDRESS(MATCH(L15,terms_sk,0)+1,2,1,1,"Slovnik")),L15)</f>
        <v>Typ cesty (skratka)</v>
      </c>
      <c r="M16" s="92" t="str">
        <f t="shared" ca="1" si="1"/>
        <v>Miesto konania (skratka)</v>
      </c>
      <c r="N16" s="92" t="str">
        <f t="shared" ca="1" si="1"/>
        <v>Bonusy (0 - žiadne, 1 - Odľahlý región; 2 - Odľahlý aj mimo sezónu)</v>
      </c>
      <c r="O16" s="92" t="str">
        <f t="shared" ca="1" si="1"/>
        <v>Základná paušálna náhrada na deň</v>
      </c>
      <c r="P16" s="92" t="str">
        <f t="shared" ca="1" si="1"/>
        <v>Redukcia pri domácej ceste</v>
      </c>
      <c r="Q16" s="92" t="str">
        <f t="shared" ca="1" si="1"/>
        <v>Jednotkové náklady</v>
      </c>
      <c r="R16" s="92" t="str">
        <f t="shared" ca="1" si="1"/>
        <v>Prepravné náklady vrátane bonusov</v>
      </c>
      <c r="S16" s="92" t="str">
        <f t="shared" ca="1" si="1"/>
        <v>Celková paušálna náhrada</v>
      </c>
      <c r="T16" s="92" t="str">
        <f t="shared" ca="1" si="0"/>
        <v>Kontrolný výpočet</v>
      </c>
    </row>
    <row r="17" spans="1:20" s="44" customFormat="1" x14ac:dyDescent="0.2">
      <c r="A17" s="52"/>
      <c r="B17" s="66"/>
      <c r="C17" s="53"/>
      <c r="D17" s="53"/>
      <c r="E17" s="54"/>
      <c r="F17" s="53"/>
      <c r="G17" s="53"/>
      <c r="H17" s="53"/>
      <c r="I17" s="53"/>
      <c r="J17" s="57"/>
      <c r="K17" s="53"/>
      <c r="L17" s="67">
        <f t="shared" ref="L17:L52" si="2">IF(C17="Tuzemská","D",IF(C17="Domestic","D",IF(C17="Foreign","F",IF(C17="Zahraničná","F",0))))</f>
        <v>0</v>
      </c>
      <c r="M17" s="67">
        <f t="shared" ref="M17:M52" si="3">IF(ISBLANK(F17),0,IF(OR(F17="Slovak Republic",F17="Slovensko"),"SK","O"))</f>
        <v>0</v>
      </c>
      <c r="N17" s="67">
        <f>IF(OR(AND(G17="Yes",H17="Yes"),AND(G17="Áno",H17="Áno")),2,IF(OR(G17="Yes",H17="Yes",G17="Áno",H17="Áno"),1,0))</f>
        <v>0</v>
      </c>
      <c r="O17" s="67">
        <f t="shared" ref="O17:O52" ca="1" si="4">IF(F17&lt;&gt;"",INDIRECT(ADDRESS(IF(language="EN",MATCH(F17,Countries,0)+1,MATCH(F17,Krajiny,0)+1),3,1,1,"Ciselniky")),0)</f>
        <v>0</v>
      </c>
      <c r="P17" s="67">
        <f t="shared" ref="P17" si="5">IF(L17="D",ROUND(O17*0.4,0),0)</f>
        <v>0</v>
      </c>
      <c r="Q17" s="67">
        <f t="shared" ref="Q17:Q52" si="6">IF(D17&lt;&gt;"",VLOOKUP(D17,table_distance_costs,2,FALSE),0)</f>
        <v>0</v>
      </c>
      <c r="R17" s="67">
        <f>IF(N17=2,Q17*2,IF(N17=1,Q17+(ROUND(Q17/2,0)),Q17))</f>
        <v>0</v>
      </c>
      <c r="S17" s="67">
        <f ca="1">IF(L17="D",ROUND((P17*E17)+(P17*I17*0.5)+R17,0),ROUND((O17*E17)+(O17*I17*0.5)+R17,0))</f>
        <v>0</v>
      </c>
      <c r="T17" s="69">
        <f ca="1">Tabuľka1[[#This Row],[Lump Sum - total]]</f>
        <v>0</v>
      </c>
    </row>
    <row r="18" spans="1:20" s="44" customFormat="1" x14ac:dyDescent="0.2">
      <c r="A18" s="52"/>
      <c r="B18" s="55"/>
      <c r="C18" s="53"/>
      <c r="D18" s="53"/>
      <c r="E18" s="54"/>
      <c r="F18" s="53"/>
      <c r="G18" s="53"/>
      <c r="H18" s="53"/>
      <c r="I18" s="53"/>
      <c r="J18" s="57"/>
      <c r="K18" s="56"/>
      <c r="L18" s="67">
        <f t="shared" si="2"/>
        <v>0</v>
      </c>
      <c r="M18" s="67">
        <f t="shared" si="3"/>
        <v>0</v>
      </c>
      <c r="N18" s="67">
        <f t="shared" ref="N18:N34" si="7">IF(OR(AND(G18="Yes",H18="Yes"),AND(G18="Áno",H18="Áno")),2,IF(OR(G18="Yes",H18="Yes",G18="Áno",H18="Áno"),1,0))</f>
        <v>0</v>
      </c>
      <c r="O18" s="67">
        <f t="shared" ca="1" si="4"/>
        <v>0</v>
      </c>
      <c r="P18" s="67">
        <f t="shared" ref="P18:P52" si="8">IF(L18="D",ROUND(O18*0.4,0),0)</f>
        <v>0</v>
      </c>
      <c r="Q18" s="67">
        <f t="shared" si="6"/>
        <v>0</v>
      </c>
      <c r="R18" s="67">
        <f t="shared" ref="R18:R52" si="9">IF(N18=2,Q18*2,IF(N18=1,Q18+(ROUND(Q18/2,0)),Q18))</f>
        <v>0</v>
      </c>
      <c r="S18" s="67">
        <f t="shared" ref="S18:S52" ca="1" si="10">IF(L18="D",ROUND((P18*E18)+(P18*I18*0.5)+R18,0),ROUND((O18*E18)+(O18*I18*0.5)+R18,0))</f>
        <v>0</v>
      </c>
      <c r="T18" s="69">
        <f ca="1">Tabuľka1[[#This Row],[Lump Sum - total]]</f>
        <v>0</v>
      </c>
    </row>
    <row r="19" spans="1:20" s="44" customFormat="1" x14ac:dyDescent="0.2">
      <c r="A19" s="52"/>
      <c r="B19" s="55"/>
      <c r="C19" s="53"/>
      <c r="D19" s="53"/>
      <c r="E19" s="54"/>
      <c r="F19" s="53"/>
      <c r="G19" s="53"/>
      <c r="H19" s="53"/>
      <c r="I19" s="53"/>
      <c r="J19" s="57"/>
      <c r="K19" s="56"/>
      <c r="L19" s="67">
        <f t="shared" si="2"/>
        <v>0</v>
      </c>
      <c r="M19" s="67">
        <f t="shared" si="3"/>
        <v>0</v>
      </c>
      <c r="N19" s="67">
        <f t="shared" si="7"/>
        <v>0</v>
      </c>
      <c r="O19" s="67">
        <f t="shared" ca="1" si="4"/>
        <v>0</v>
      </c>
      <c r="P19" s="67">
        <f t="shared" si="8"/>
        <v>0</v>
      </c>
      <c r="Q19" s="67">
        <f t="shared" si="6"/>
        <v>0</v>
      </c>
      <c r="R19" s="67">
        <f t="shared" si="9"/>
        <v>0</v>
      </c>
      <c r="S19" s="67">
        <f t="shared" ca="1" si="10"/>
        <v>0</v>
      </c>
      <c r="T19" s="69">
        <f ca="1">Tabuľka1[[#This Row],[Lump Sum - total]]</f>
        <v>0</v>
      </c>
    </row>
    <row r="20" spans="1:20" s="44" customFormat="1" x14ac:dyDescent="0.2">
      <c r="A20" s="52"/>
      <c r="B20" s="55"/>
      <c r="C20" s="53"/>
      <c r="D20" s="53"/>
      <c r="E20" s="54"/>
      <c r="F20" s="53"/>
      <c r="G20" s="53"/>
      <c r="H20" s="53"/>
      <c r="I20" s="53"/>
      <c r="J20" s="57"/>
      <c r="K20" s="56"/>
      <c r="L20" s="67">
        <f t="shared" si="2"/>
        <v>0</v>
      </c>
      <c r="M20" s="67">
        <f t="shared" si="3"/>
        <v>0</v>
      </c>
      <c r="N20" s="67">
        <f t="shared" si="7"/>
        <v>0</v>
      </c>
      <c r="O20" s="67">
        <f t="shared" ca="1" si="4"/>
        <v>0</v>
      </c>
      <c r="P20" s="67">
        <f>IF(L20="D",ROUND(O20*0.4,0),0)</f>
        <v>0</v>
      </c>
      <c r="Q20" s="67">
        <f t="shared" si="6"/>
        <v>0</v>
      </c>
      <c r="R20" s="67">
        <f t="shared" si="9"/>
        <v>0</v>
      </c>
      <c r="S20" s="67">
        <f t="shared" ca="1" si="10"/>
        <v>0</v>
      </c>
      <c r="T20" s="69">
        <f ca="1">Tabuľka1[[#This Row],[Lump Sum - total]]</f>
        <v>0</v>
      </c>
    </row>
    <row r="21" spans="1:20" s="44" customFormat="1" x14ac:dyDescent="0.2">
      <c r="A21" s="52"/>
      <c r="B21" s="55"/>
      <c r="C21" s="53"/>
      <c r="D21" s="53"/>
      <c r="E21" s="54"/>
      <c r="F21" s="53"/>
      <c r="G21" s="53"/>
      <c r="H21" s="53"/>
      <c r="I21" s="53"/>
      <c r="J21" s="57"/>
      <c r="K21" s="56"/>
      <c r="L21" s="67">
        <f t="shared" si="2"/>
        <v>0</v>
      </c>
      <c r="M21" s="67">
        <f t="shared" si="3"/>
        <v>0</v>
      </c>
      <c r="N21" s="67">
        <f t="shared" si="7"/>
        <v>0</v>
      </c>
      <c r="O21" s="67">
        <f t="shared" ca="1" si="4"/>
        <v>0</v>
      </c>
      <c r="P21" s="67">
        <f t="shared" si="8"/>
        <v>0</v>
      </c>
      <c r="Q21" s="67">
        <f t="shared" si="6"/>
        <v>0</v>
      </c>
      <c r="R21" s="67">
        <f t="shared" si="9"/>
        <v>0</v>
      </c>
      <c r="S21" s="67">
        <f t="shared" ca="1" si="10"/>
        <v>0</v>
      </c>
      <c r="T21" s="69">
        <f ca="1">Tabuľka1[[#This Row],[Lump Sum - total]]</f>
        <v>0</v>
      </c>
    </row>
    <row r="22" spans="1:20" s="44" customFormat="1" x14ac:dyDescent="0.2">
      <c r="A22" s="52"/>
      <c r="B22" s="55"/>
      <c r="C22" s="53"/>
      <c r="D22" s="53"/>
      <c r="E22" s="54"/>
      <c r="F22" s="53"/>
      <c r="G22" s="53"/>
      <c r="H22" s="53"/>
      <c r="I22" s="53"/>
      <c r="J22" s="57"/>
      <c r="K22" s="56"/>
      <c r="L22" s="67">
        <f t="shared" si="2"/>
        <v>0</v>
      </c>
      <c r="M22" s="67">
        <f t="shared" si="3"/>
        <v>0</v>
      </c>
      <c r="N22" s="67">
        <f t="shared" si="7"/>
        <v>0</v>
      </c>
      <c r="O22" s="67">
        <f t="shared" ca="1" si="4"/>
        <v>0</v>
      </c>
      <c r="P22" s="67">
        <f t="shared" si="8"/>
        <v>0</v>
      </c>
      <c r="Q22" s="67">
        <f t="shared" si="6"/>
        <v>0</v>
      </c>
      <c r="R22" s="67">
        <f t="shared" si="9"/>
        <v>0</v>
      </c>
      <c r="S22" s="67">
        <f t="shared" ca="1" si="10"/>
        <v>0</v>
      </c>
      <c r="T22" s="69">
        <f ca="1">Tabuľka1[[#This Row],[Lump Sum - total]]</f>
        <v>0</v>
      </c>
    </row>
    <row r="23" spans="1:20" s="44" customFormat="1" x14ac:dyDescent="0.2">
      <c r="A23" s="52"/>
      <c r="B23" s="55"/>
      <c r="C23" s="53"/>
      <c r="D23" s="53"/>
      <c r="E23" s="54"/>
      <c r="F23" s="53"/>
      <c r="G23" s="53"/>
      <c r="H23" s="53"/>
      <c r="I23" s="53"/>
      <c r="J23" s="57"/>
      <c r="K23" s="56"/>
      <c r="L23" s="67">
        <f t="shared" si="2"/>
        <v>0</v>
      </c>
      <c r="M23" s="67">
        <f t="shared" si="3"/>
        <v>0</v>
      </c>
      <c r="N23" s="67">
        <f t="shared" si="7"/>
        <v>0</v>
      </c>
      <c r="O23" s="67">
        <f t="shared" ca="1" si="4"/>
        <v>0</v>
      </c>
      <c r="P23" s="67">
        <f t="shared" si="8"/>
        <v>0</v>
      </c>
      <c r="Q23" s="67">
        <f t="shared" si="6"/>
        <v>0</v>
      </c>
      <c r="R23" s="67">
        <f t="shared" si="9"/>
        <v>0</v>
      </c>
      <c r="S23" s="67">
        <f t="shared" ca="1" si="10"/>
        <v>0</v>
      </c>
      <c r="T23" s="69">
        <f ca="1">Tabuľka1[[#This Row],[Lump Sum - total]]</f>
        <v>0</v>
      </c>
    </row>
    <row r="24" spans="1:20" s="44" customFormat="1" x14ac:dyDescent="0.2">
      <c r="A24" s="52"/>
      <c r="B24" s="55"/>
      <c r="C24" s="53"/>
      <c r="D24" s="53"/>
      <c r="E24" s="54"/>
      <c r="F24" s="53"/>
      <c r="G24" s="53"/>
      <c r="H24" s="53"/>
      <c r="I24" s="53"/>
      <c r="J24" s="57"/>
      <c r="K24" s="58"/>
      <c r="L24" s="67">
        <f t="shared" si="2"/>
        <v>0</v>
      </c>
      <c r="M24" s="67">
        <f t="shared" si="3"/>
        <v>0</v>
      </c>
      <c r="N24" s="67">
        <f t="shared" si="7"/>
        <v>0</v>
      </c>
      <c r="O24" s="67">
        <f t="shared" ca="1" si="4"/>
        <v>0</v>
      </c>
      <c r="P24" s="67">
        <f t="shared" si="8"/>
        <v>0</v>
      </c>
      <c r="Q24" s="67">
        <f t="shared" si="6"/>
        <v>0</v>
      </c>
      <c r="R24" s="67">
        <f t="shared" si="9"/>
        <v>0</v>
      </c>
      <c r="S24" s="67">
        <f t="shared" ca="1" si="10"/>
        <v>0</v>
      </c>
      <c r="T24" s="69">
        <f ca="1">Tabuľka1[[#This Row],[Lump Sum - total]]</f>
        <v>0</v>
      </c>
    </row>
    <row r="25" spans="1:20" s="44" customFormat="1" x14ac:dyDescent="0.2">
      <c r="A25" s="52"/>
      <c r="B25" s="55"/>
      <c r="C25" s="53"/>
      <c r="D25" s="53"/>
      <c r="E25" s="54"/>
      <c r="F25" s="53"/>
      <c r="G25" s="53"/>
      <c r="H25" s="53"/>
      <c r="I25" s="53"/>
      <c r="J25" s="57"/>
      <c r="K25" s="56"/>
      <c r="L25" s="67">
        <f t="shared" si="2"/>
        <v>0</v>
      </c>
      <c r="M25" s="67">
        <f t="shared" si="3"/>
        <v>0</v>
      </c>
      <c r="N25" s="67">
        <f t="shared" si="7"/>
        <v>0</v>
      </c>
      <c r="O25" s="67">
        <f t="shared" ca="1" si="4"/>
        <v>0</v>
      </c>
      <c r="P25" s="67">
        <f t="shared" si="8"/>
        <v>0</v>
      </c>
      <c r="Q25" s="67">
        <f t="shared" si="6"/>
        <v>0</v>
      </c>
      <c r="R25" s="67">
        <f t="shared" si="9"/>
        <v>0</v>
      </c>
      <c r="S25" s="67">
        <f t="shared" ca="1" si="10"/>
        <v>0</v>
      </c>
      <c r="T25" s="69">
        <f ca="1">Tabuľka1[[#This Row],[Lump Sum - total]]</f>
        <v>0</v>
      </c>
    </row>
    <row r="26" spans="1:20" s="44" customFormat="1" x14ac:dyDescent="0.2">
      <c r="A26" s="52"/>
      <c r="B26" s="55"/>
      <c r="C26" s="53"/>
      <c r="D26" s="53"/>
      <c r="E26" s="54"/>
      <c r="F26" s="53"/>
      <c r="G26" s="53"/>
      <c r="H26" s="53"/>
      <c r="I26" s="53"/>
      <c r="J26" s="57"/>
      <c r="K26" s="58"/>
      <c r="L26" s="67">
        <f t="shared" si="2"/>
        <v>0</v>
      </c>
      <c r="M26" s="67">
        <f t="shared" si="3"/>
        <v>0</v>
      </c>
      <c r="N26" s="67">
        <f t="shared" si="7"/>
        <v>0</v>
      </c>
      <c r="O26" s="67">
        <f t="shared" ca="1" si="4"/>
        <v>0</v>
      </c>
      <c r="P26" s="67">
        <f t="shared" si="8"/>
        <v>0</v>
      </c>
      <c r="Q26" s="67">
        <f t="shared" si="6"/>
        <v>0</v>
      </c>
      <c r="R26" s="67">
        <f t="shared" si="9"/>
        <v>0</v>
      </c>
      <c r="S26" s="67">
        <f t="shared" ca="1" si="10"/>
        <v>0</v>
      </c>
      <c r="T26" s="69">
        <f ca="1">Tabuľka1[[#This Row],[Lump Sum - total]]</f>
        <v>0</v>
      </c>
    </row>
    <row r="27" spans="1:20" s="44" customFormat="1" x14ac:dyDescent="0.2">
      <c r="A27" s="52"/>
      <c r="B27" s="55"/>
      <c r="C27" s="53"/>
      <c r="D27" s="53"/>
      <c r="E27" s="54"/>
      <c r="F27" s="53"/>
      <c r="G27" s="53"/>
      <c r="H27" s="53"/>
      <c r="I27" s="53"/>
      <c r="J27" s="57"/>
      <c r="K27" s="58"/>
      <c r="L27" s="67">
        <f t="shared" si="2"/>
        <v>0</v>
      </c>
      <c r="M27" s="67">
        <f t="shared" si="3"/>
        <v>0</v>
      </c>
      <c r="N27" s="67">
        <f t="shared" si="7"/>
        <v>0</v>
      </c>
      <c r="O27" s="67">
        <f t="shared" ca="1" si="4"/>
        <v>0</v>
      </c>
      <c r="P27" s="67">
        <f t="shared" si="8"/>
        <v>0</v>
      </c>
      <c r="Q27" s="67">
        <f t="shared" si="6"/>
        <v>0</v>
      </c>
      <c r="R27" s="67">
        <f t="shared" si="9"/>
        <v>0</v>
      </c>
      <c r="S27" s="67">
        <f t="shared" ca="1" si="10"/>
        <v>0</v>
      </c>
      <c r="T27" s="69">
        <f ca="1">Tabuľka1[[#This Row],[Lump Sum - total]]</f>
        <v>0</v>
      </c>
    </row>
    <row r="28" spans="1:20" s="44" customFormat="1" x14ac:dyDescent="0.2">
      <c r="A28" s="52"/>
      <c r="B28" s="55"/>
      <c r="C28" s="53"/>
      <c r="D28" s="53"/>
      <c r="E28" s="54"/>
      <c r="F28" s="53"/>
      <c r="G28" s="53"/>
      <c r="H28" s="53"/>
      <c r="I28" s="53"/>
      <c r="J28" s="57"/>
      <c r="K28" s="58"/>
      <c r="L28" s="67">
        <f t="shared" si="2"/>
        <v>0</v>
      </c>
      <c r="M28" s="67">
        <f t="shared" si="3"/>
        <v>0</v>
      </c>
      <c r="N28" s="67">
        <f t="shared" si="7"/>
        <v>0</v>
      </c>
      <c r="O28" s="67">
        <f t="shared" ca="1" si="4"/>
        <v>0</v>
      </c>
      <c r="P28" s="67">
        <f t="shared" si="8"/>
        <v>0</v>
      </c>
      <c r="Q28" s="67">
        <f t="shared" si="6"/>
        <v>0</v>
      </c>
      <c r="R28" s="67">
        <f t="shared" si="9"/>
        <v>0</v>
      </c>
      <c r="S28" s="67">
        <f t="shared" ca="1" si="10"/>
        <v>0</v>
      </c>
      <c r="T28" s="69">
        <f ca="1">Tabuľka1[[#This Row],[Lump Sum - total]]</f>
        <v>0</v>
      </c>
    </row>
    <row r="29" spans="1:20" s="44" customFormat="1" x14ac:dyDescent="0.2">
      <c r="A29" s="52"/>
      <c r="B29" s="55"/>
      <c r="C29" s="53"/>
      <c r="D29" s="53"/>
      <c r="E29" s="54"/>
      <c r="F29" s="53"/>
      <c r="G29" s="53"/>
      <c r="H29" s="53"/>
      <c r="I29" s="53"/>
      <c r="J29" s="57"/>
      <c r="K29" s="58"/>
      <c r="L29" s="67">
        <f t="shared" si="2"/>
        <v>0</v>
      </c>
      <c r="M29" s="67">
        <f t="shared" si="3"/>
        <v>0</v>
      </c>
      <c r="N29" s="67">
        <f t="shared" si="7"/>
        <v>0</v>
      </c>
      <c r="O29" s="67">
        <f t="shared" ca="1" si="4"/>
        <v>0</v>
      </c>
      <c r="P29" s="67">
        <f t="shared" si="8"/>
        <v>0</v>
      </c>
      <c r="Q29" s="67">
        <f t="shared" si="6"/>
        <v>0</v>
      </c>
      <c r="R29" s="67">
        <f t="shared" si="9"/>
        <v>0</v>
      </c>
      <c r="S29" s="67">
        <f t="shared" ca="1" si="10"/>
        <v>0</v>
      </c>
      <c r="T29" s="69">
        <f ca="1">Tabuľka1[[#This Row],[Lump Sum - total]]</f>
        <v>0</v>
      </c>
    </row>
    <row r="30" spans="1:20" s="44" customFormat="1" x14ac:dyDescent="0.2">
      <c r="A30" s="52"/>
      <c r="B30" s="55"/>
      <c r="C30" s="53"/>
      <c r="D30" s="53"/>
      <c r="E30" s="54"/>
      <c r="F30" s="53"/>
      <c r="G30" s="53"/>
      <c r="H30" s="53"/>
      <c r="I30" s="53"/>
      <c r="J30" s="57"/>
      <c r="K30" s="56"/>
      <c r="L30" s="67">
        <f t="shared" si="2"/>
        <v>0</v>
      </c>
      <c r="M30" s="67">
        <f t="shared" si="3"/>
        <v>0</v>
      </c>
      <c r="N30" s="67">
        <f t="shared" si="7"/>
        <v>0</v>
      </c>
      <c r="O30" s="67">
        <f t="shared" ca="1" si="4"/>
        <v>0</v>
      </c>
      <c r="P30" s="67">
        <f t="shared" si="8"/>
        <v>0</v>
      </c>
      <c r="Q30" s="67">
        <f t="shared" si="6"/>
        <v>0</v>
      </c>
      <c r="R30" s="67">
        <f t="shared" si="9"/>
        <v>0</v>
      </c>
      <c r="S30" s="67">
        <f t="shared" ca="1" si="10"/>
        <v>0</v>
      </c>
      <c r="T30" s="69">
        <f ca="1">Tabuľka1[[#This Row],[Lump Sum - total]]</f>
        <v>0</v>
      </c>
    </row>
    <row r="31" spans="1:20" s="44" customFormat="1" x14ac:dyDescent="0.2">
      <c r="A31" s="52"/>
      <c r="B31" s="55"/>
      <c r="C31" s="53"/>
      <c r="D31" s="53"/>
      <c r="E31" s="54"/>
      <c r="F31" s="53"/>
      <c r="G31" s="53"/>
      <c r="H31" s="53"/>
      <c r="I31" s="53"/>
      <c r="J31" s="57"/>
      <c r="K31" s="56"/>
      <c r="L31" s="67">
        <f t="shared" si="2"/>
        <v>0</v>
      </c>
      <c r="M31" s="67">
        <f t="shared" si="3"/>
        <v>0</v>
      </c>
      <c r="N31" s="67">
        <f t="shared" si="7"/>
        <v>0</v>
      </c>
      <c r="O31" s="67">
        <f t="shared" ca="1" si="4"/>
        <v>0</v>
      </c>
      <c r="P31" s="67">
        <f t="shared" si="8"/>
        <v>0</v>
      </c>
      <c r="Q31" s="67">
        <f t="shared" si="6"/>
        <v>0</v>
      </c>
      <c r="R31" s="67">
        <f t="shared" si="9"/>
        <v>0</v>
      </c>
      <c r="S31" s="67">
        <f t="shared" ca="1" si="10"/>
        <v>0</v>
      </c>
      <c r="T31" s="69">
        <f ca="1">Tabuľka1[[#This Row],[Lump Sum - total]]</f>
        <v>0</v>
      </c>
    </row>
    <row r="32" spans="1:20" s="44" customFormat="1" x14ac:dyDescent="0.2">
      <c r="A32" s="52"/>
      <c r="B32" s="55"/>
      <c r="C32" s="53"/>
      <c r="D32" s="53"/>
      <c r="E32" s="54"/>
      <c r="F32" s="53"/>
      <c r="G32" s="53"/>
      <c r="H32" s="53"/>
      <c r="I32" s="53"/>
      <c r="J32" s="57"/>
      <c r="K32" s="56"/>
      <c r="L32" s="67">
        <f t="shared" si="2"/>
        <v>0</v>
      </c>
      <c r="M32" s="67">
        <f t="shared" si="3"/>
        <v>0</v>
      </c>
      <c r="N32" s="67">
        <f t="shared" si="7"/>
        <v>0</v>
      </c>
      <c r="O32" s="67">
        <f t="shared" ca="1" si="4"/>
        <v>0</v>
      </c>
      <c r="P32" s="67">
        <f t="shared" si="8"/>
        <v>0</v>
      </c>
      <c r="Q32" s="67">
        <f t="shared" si="6"/>
        <v>0</v>
      </c>
      <c r="R32" s="67">
        <f t="shared" si="9"/>
        <v>0</v>
      </c>
      <c r="S32" s="67">
        <f t="shared" ca="1" si="10"/>
        <v>0</v>
      </c>
      <c r="T32" s="69">
        <f ca="1">Tabuľka1[[#This Row],[Lump Sum - total]]</f>
        <v>0</v>
      </c>
    </row>
    <row r="33" spans="1:25" s="44" customFormat="1" x14ac:dyDescent="0.2">
      <c r="A33" s="52"/>
      <c r="B33" s="55"/>
      <c r="C33" s="53"/>
      <c r="D33" s="53"/>
      <c r="E33" s="54"/>
      <c r="F33" s="53"/>
      <c r="G33" s="53"/>
      <c r="H33" s="53"/>
      <c r="I33" s="53"/>
      <c r="J33" s="57"/>
      <c r="K33" s="56"/>
      <c r="L33" s="67">
        <f t="shared" si="2"/>
        <v>0</v>
      </c>
      <c r="M33" s="67">
        <f t="shared" si="3"/>
        <v>0</v>
      </c>
      <c r="N33" s="67">
        <f t="shared" si="7"/>
        <v>0</v>
      </c>
      <c r="O33" s="67">
        <f t="shared" ca="1" si="4"/>
        <v>0</v>
      </c>
      <c r="P33" s="67">
        <f t="shared" si="8"/>
        <v>0</v>
      </c>
      <c r="Q33" s="67">
        <f t="shared" si="6"/>
        <v>0</v>
      </c>
      <c r="R33" s="67">
        <f t="shared" si="9"/>
        <v>0</v>
      </c>
      <c r="S33" s="67">
        <f t="shared" ca="1" si="10"/>
        <v>0</v>
      </c>
      <c r="T33" s="69">
        <f ca="1">Tabuľka1[[#This Row],[Lump Sum - total]]</f>
        <v>0</v>
      </c>
    </row>
    <row r="34" spans="1:25" s="44" customFormat="1" x14ac:dyDescent="0.2">
      <c r="A34" s="52"/>
      <c r="B34" s="55"/>
      <c r="C34" s="53"/>
      <c r="D34" s="53"/>
      <c r="E34" s="54"/>
      <c r="F34" s="53"/>
      <c r="G34" s="53"/>
      <c r="H34" s="53"/>
      <c r="I34" s="53"/>
      <c r="J34" s="57"/>
      <c r="K34" s="56"/>
      <c r="L34" s="67">
        <f t="shared" si="2"/>
        <v>0</v>
      </c>
      <c r="M34" s="67">
        <f t="shared" si="3"/>
        <v>0</v>
      </c>
      <c r="N34" s="67">
        <f t="shared" si="7"/>
        <v>0</v>
      </c>
      <c r="O34" s="67">
        <f t="shared" ca="1" si="4"/>
        <v>0</v>
      </c>
      <c r="P34" s="67">
        <f t="shared" si="8"/>
        <v>0</v>
      </c>
      <c r="Q34" s="67">
        <f t="shared" si="6"/>
        <v>0</v>
      </c>
      <c r="R34" s="67">
        <f t="shared" si="9"/>
        <v>0</v>
      </c>
      <c r="S34" s="67">
        <f t="shared" ca="1" si="10"/>
        <v>0</v>
      </c>
      <c r="T34" s="69">
        <f ca="1">Tabuľka1[[#This Row],[Lump Sum - total]]</f>
        <v>0</v>
      </c>
    </row>
    <row r="35" spans="1:25" s="44" customFormat="1" x14ac:dyDescent="0.2">
      <c r="A35" s="52"/>
      <c r="B35" s="55"/>
      <c r="C35" s="53"/>
      <c r="D35" s="53"/>
      <c r="E35" s="54"/>
      <c r="F35" s="53"/>
      <c r="G35" s="53"/>
      <c r="H35" s="53"/>
      <c r="I35" s="53"/>
      <c r="J35" s="57"/>
      <c r="K35" s="58"/>
      <c r="L35" s="67">
        <f t="shared" si="2"/>
        <v>0</v>
      </c>
      <c r="M35" s="67">
        <f t="shared" si="3"/>
        <v>0</v>
      </c>
      <c r="N35" s="67">
        <f t="shared" ref="N35:N52" si="11">IF(OR(AND(G35="Yes",H35="Yes"),AND(G35="Áno",H35="Áno")),2,IF(OR(G35="Yes",H35="Yes",G35="Áno",H35="Áno"),1,0))</f>
        <v>0</v>
      </c>
      <c r="O35" s="67">
        <f t="shared" ca="1" si="4"/>
        <v>0</v>
      </c>
      <c r="P35" s="67">
        <f t="shared" si="8"/>
        <v>0</v>
      </c>
      <c r="Q35" s="67">
        <f t="shared" si="6"/>
        <v>0</v>
      </c>
      <c r="R35" s="67">
        <f t="shared" si="9"/>
        <v>0</v>
      </c>
      <c r="S35" s="67">
        <f t="shared" ca="1" si="10"/>
        <v>0</v>
      </c>
      <c r="T35" s="69">
        <f ca="1">Tabuľka1[[#This Row],[Lump Sum - total]]</f>
        <v>0</v>
      </c>
    </row>
    <row r="36" spans="1:25" s="44" customFormat="1" x14ac:dyDescent="0.2">
      <c r="A36" s="52"/>
      <c r="B36" s="55"/>
      <c r="C36" s="53"/>
      <c r="D36" s="53"/>
      <c r="E36" s="54"/>
      <c r="F36" s="53"/>
      <c r="G36" s="53"/>
      <c r="H36" s="53"/>
      <c r="I36" s="53"/>
      <c r="J36" s="57"/>
      <c r="K36" s="58"/>
      <c r="L36" s="67">
        <f t="shared" si="2"/>
        <v>0</v>
      </c>
      <c r="M36" s="67">
        <f t="shared" si="3"/>
        <v>0</v>
      </c>
      <c r="N36" s="67">
        <f t="shared" si="11"/>
        <v>0</v>
      </c>
      <c r="O36" s="67">
        <f t="shared" ca="1" si="4"/>
        <v>0</v>
      </c>
      <c r="P36" s="67">
        <f t="shared" si="8"/>
        <v>0</v>
      </c>
      <c r="Q36" s="67">
        <f t="shared" si="6"/>
        <v>0</v>
      </c>
      <c r="R36" s="67">
        <f t="shared" si="9"/>
        <v>0</v>
      </c>
      <c r="S36" s="67">
        <f t="shared" ca="1" si="10"/>
        <v>0</v>
      </c>
      <c r="T36" s="69">
        <f ca="1">Tabuľka1[[#This Row],[Lump Sum - total]]</f>
        <v>0</v>
      </c>
    </row>
    <row r="37" spans="1:25" s="44" customFormat="1" x14ac:dyDescent="0.2">
      <c r="A37" s="52"/>
      <c r="B37" s="55"/>
      <c r="C37" s="53"/>
      <c r="D37" s="53"/>
      <c r="E37" s="54"/>
      <c r="F37" s="53"/>
      <c r="G37" s="53"/>
      <c r="H37" s="53"/>
      <c r="I37" s="53"/>
      <c r="J37" s="57"/>
      <c r="K37" s="58"/>
      <c r="L37" s="67">
        <f t="shared" si="2"/>
        <v>0</v>
      </c>
      <c r="M37" s="67">
        <f t="shared" si="3"/>
        <v>0</v>
      </c>
      <c r="N37" s="67">
        <f t="shared" si="11"/>
        <v>0</v>
      </c>
      <c r="O37" s="67">
        <f t="shared" ca="1" si="4"/>
        <v>0</v>
      </c>
      <c r="P37" s="67">
        <f t="shared" si="8"/>
        <v>0</v>
      </c>
      <c r="Q37" s="67">
        <f t="shared" si="6"/>
        <v>0</v>
      </c>
      <c r="R37" s="67">
        <f t="shared" si="9"/>
        <v>0</v>
      </c>
      <c r="S37" s="67">
        <f t="shared" ca="1" si="10"/>
        <v>0</v>
      </c>
      <c r="T37" s="69">
        <f ca="1">Tabuľka1[[#This Row],[Lump Sum - total]]</f>
        <v>0</v>
      </c>
    </row>
    <row r="38" spans="1:25" s="44" customFormat="1" x14ac:dyDescent="0.2">
      <c r="A38" s="52"/>
      <c r="B38" s="55"/>
      <c r="C38" s="53"/>
      <c r="D38" s="53"/>
      <c r="E38" s="54"/>
      <c r="F38" s="53"/>
      <c r="G38" s="53"/>
      <c r="H38" s="53"/>
      <c r="I38" s="53"/>
      <c r="J38" s="57"/>
      <c r="K38" s="58"/>
      <c r="L38" s="67">
        <f t="shared" si="2"/>
        <v>0</v>
      </c>
      <c r="M38" s="67">
        <f t="shared" si="3"/>
        <v>0</v>
      </c>
      <c r="N38" s="67">
        <f t="shared" si="11"/>
        <v>0</v>
      </c>
      <c r="O38" s="67">
        <f t="shared" ca="1" si="4"/>
        <v>0</v>
      </c>
      <c r="P38" s="67">
        <f t="shared" si="8"/>
        <v>0</v>
      </c>
      <c r="Q38" s="67">
        <f t="shared" si="6"/>
        <v>0</v>
      </c>
      <c r="R38" s="67">
        <f t="shared" si="9"/>
        <v>0</v>
      </c>
      <c r="S38" s="67">
        <f t="shared" ca="1" si="10"/>
        <v>0</v>
      </c>
      <c r="T38" s="69">
        <f ca="1">Tabuľka1[[#This Row],[Lump Sum - total]]</f>
        <v>0</v>
      </c>
    </row>
    <row r="39" spans="1:25" s="44" customFormat="1" x14ac:dyDescent="0.2">
      <c r="A39" s="52"/>
      <c r="B39" s="55"/>
      <c r="C39" s="53"/>
      <c r="D39" s="53"/>
      <c r="E39" s="54"/>
      <c r="F39" s="53"/>
      <c r="G39" s="53"/>
      <c r="H39" s="53"/>
      <c r="I39" s="53"/>
      <c r="J39" s="57"/>
      <c r="K39" s="58"/>
      <c r="L39" s="67">
        <f t="shared" si="2"/>
        <v>0</v>
      </c>
      <c r="M39" s="67">
        <f t="shared" si="3"/>
        <v>0</v>
      </c>
      <c r="N39" s="67">
        <f t="shared" si="11"/>
        <v>0</v>
      </c>
      <c r="O39" s="67">
        <f t="shared" ca="1" si="4"/>
        <v>0</v>
      </c>
      <c r="P39" s="67">
        <f t="shared" si="8"/>
        <v>0</v>
      </c>
      <c r="Q39" s="67">
        <f t="shared" si="6"/>
        <v>0</v>
      </c>
      <c r="R39" s="67">
        <f t="shared" si="9"/>
        <v>0</v>
      </c>
      <c r="S39" s="67">
        <f t="shared" ca="1" si="10"/>
        <v>0</v>
      </c>
      <c r="T39" s="69">
        <f ca="1">Tabuľka1[[#This Row],[Lump Sum - total]]</f>
        <v>0</v>
      </c>
    </row>
    <row r="40" spans="1:25" s="44" customFormat="1" x14ac:dyDescent="0.2">
      <c r="A40" s="52"/>
      <c r="B40" s="55"/>
      <c r="C40" s="53"/>
      <c r="D40" s="53"/>
      <c r="E40" s="54"/>
      <c r="F40" s="53"/>
      <c r="G40" s="53"/>
      <c r="H40" s="53"/>
      <c r="I40" s="53"/>
      <c r="J40" s="57"/>
      <c r="K40" s="58"/>
      <c r="L40" s="67">
        <f t="shared" si="2"/>
        <v>0</v>
      </c>
      <c r="M40" s="67">
        <f t="shared" si="3"/>
        <v>0</v>
      </c>
      <c r="N40" s="67">
        <f t="shared" si="11"/>
        <v>0</v>
      </c>
      <c r="O40" s="67">
        <f t="shared" ca="1" si="4"/>
        <v>0</v>
      </c>
      <c r="P40" s="67">
        <f t="shared" si="8"/>
        <v>0</v>
      </c>
      <c r="Q40" s="67">
        <f t="shared" si="6"/>
        <v>0</v>
      </c>
      <c r="R40" s="67">
        <f t="shared" si="9"/>
        <v>0</v>
      </c>
      <c r="S40" s="67">
        <f t="shared" ca="1" si="10"/>
        <v>0</v>
      </c>
      <c r="T40" s="69">
        <f ca="1">Tabuľka1[[#This Row],[Lump Sum - total]]</f>
        <v>0</v>
      </c>
    </row>
    <row r="41" spans="1:25" s="44" customFormat="1" x14ac:dyDescent="0.2">
      <c r="A41" s="52"/>
      <c r="B41" s="55"/>
      <c r="C41" s="53"/>
      <c r="D41" s="53"/>
      <c r="E41" s="54"/>
      <c r="F41" s="53"/>
      <c r="G41" s="53"/>
      <c r="H41" s="53"/>
      <c r="I41" s="53"/>
      <c r="J41" s="57"/>
      <c r="K41" s="58"/>
      <c r="L41" s="67">
        <f t="shared" si="2"/>
        <v>0</v>
      </c>
      <c r="M41" s="67">
        <f t="shared" si="3"/>
        <v>0</v>
      </c>
      <c r="N41" s="67">
        <f t="shared" si="11"/>
        <v>0</v>
      </c>
      <c r="O41" s="67">
        <f t="shared" ca="1" si="4"/>
        <v>0</v>
      </c>
      <c r="P41" s="67">
        <f t="shared" si="8"/>
        <v>0</v>
      </c>
      <c r="Q41" s="67">
        <f t="shared" si="6"/>
        <v>0</v>
      </c>
      <c r="R41" s="67">
        <f t="shared" si="9"/>
        <v>0</v>
      </c>
      <c r="S41" s="67">
        <f t="shared" ca="1" si="10"/>
        <v>0</v>
      </c>
      <c r="T41" s="69">
        <f ca="1">Tabuľka1[[#This Row],[Lump Sum - total]]</f>
        <v>0</v>
      </c>
    </row>
    <row r="42" spans="1:25" s="44" customFormat="1" x14ac:dyDescent="0.2">
      <c r="A42" s="52"/>
      <c r="B42" s="55"/>
      <c r="C42" s="53"/>
      <c r="D42" s="53"/>
      <c r="E42" s="54"/>
      <c r="F42" s="53"/>
      <c r="G42" s="53"/>
      <c r="H42" s="53"/>
      <c r="I42" s="53"/>
      <c r="J42" s="57"/>
      <c r="K42" s="58"/>
      <c r="L42" s="67">
        <f t="shared" si="2"/>
        <v>0</v>
      </c>
      <c r="M42" s="67">
        <f t="shared" si="3"/>
        <v>0</v>
      </c>
      <c r="N42" s="67">
        <f t="shared" si="11"/>
        <v>0</v>
      </c>
      <c r="O42" s="67">
        <f t="shared" ca="1" si="4"/>
        <v>0</v>
      </c>
      <c r="P42" s="67">
        <f t="shared" si="8"/>
        <v>0</v>
      </c>
      <c r="Q42" s="67">
        <f t="shared" si="6"/>
        <v>0</v>
      </c>
      <c r="R42" s="67">
        <f t="shared" si="9"/>
        <v>0</v>
      </c>
      <c r="S42" s="67">
        <f t="shared" ca="1" si="10"/>
        <v>0</v>
      </c>
      <c r="T42" s="69">
        <f ca="1">Tabuľka1[[#This Row],[Lump Sum - total]]</f>
        <v>0</v>
      </c>
    </row>
    <row r="43" spans="1:25" s="44" customFormat="1" x14ac:dyDescent="0.2">
      <c r="A43" s="52"/>
      <c r="B43" s="55"/>
      <c r="C43" s="53"/>
      <c r="D43" s="53"/>
      <c r="E43" s="54"/>
      <c r="F43" s="53"/>
      <c r="G43" s="53"/>
      <c r="H43" s="53"/>
      <c r="I43" s="53"/>
      <c r="J43" s="57"/>
      <c r="K43" s="58"/>
      <c r="L43" s="67">
        <f t="shared" si="2"/>
        <v>0</v>
      </c>
      <c r="M43" s="67">
        <f t="shared" si="3"/>
        <v>0</v>
      </c>
      <c r="N43" s="67">
        <f t="shared" si="11"/>
        <v>0</v>
      </c>
      <c r="O43" s="67">
        <f t="shared" ca="1" si="4"/>
        <v>0</v>
      </c>
      <c r="P43" s="67">
        <f t="shared" si="8"/>
        <v>0</v>
      </c>
      <c r="Q43" s="67">
        <f t="shared" si="6"/>
        <v>0</v>
      </c>
      <c r="R43" s="67">
        <f t="shared" si="9"/>
        <v>0</v>
      </c>
      <c r="S43" s="67">
        <f t="shared" ca="1" si="10"/>
        <v>0</v>
      </c>
      <c r="T43" s="69">
        <f ca="1">Tabuľka1[[#This Row],[Lump Sum - total]]</f>
        <v>0</v>
      </c>
    </row>
    <row r="44" spans="1:25" s="44" customFormat="1" x14ac:dyDescent="0.2">
      <c r="A44" s="52"/>
      <c r="B44" s="55"/>
      <c r="C44" s="53"/>
      <c r="D44" s="53"/>
      <c r="E44" s="54"/>
      <c r="F44" s="53"/>
      <c r="G44" s="53"/>
      <c r="H44" s="53"/>
      <c r="I44" s="53"/>
      <c r="J44" s="57"/>
      <c r="K44" s="58"/>
      <c r="L44" s="67">
        <f t="shared" si="2"/>
        <v>0</v>
      </c>
      <c r="M44" s="67">
        <f t="shared" si="3"/>
        <v>0</v>
      </c>
      <c r="N44" s="67">
        <f t="shared" si="11"/>
        <v>0</v>
      </c>
      <c r="O44" s="67">
        <f t="shared" ca="1" si="4"/>
        <v>0</v>
      </c>
      <c r="P44" s="67">
        <f t="shared" si="8"/>
        <v>0</v>
      </c>
      <c r="Q44" s="67">
        <f t="shared" si="6"/>
        <v>0</v>
      </c>
      <c r="R44" s="67">
        <f t="shared" si="9"/>
        <v>0</v>
      </c>
      <c r="S44" s="67">
        <f t="shared" ca="1" si="10"/>
        <v>0</v>
      </c>
      <c r="T44" s="69">
        <f ca="1">Tabuľka1[[#This Row],[Lump Sum - total]]</f>
        <v>0</v>
      </c>
    </row>
    <row r="45" spans="1:25" s="44" customFormat="1" x14ac:dyDescent="0.2">
      <c r="A45" s="52"/>
      <c r="B45" s="55"/>
      <c r="C45" s="53"/>
      <c r="D45" s="53"/>
      <c r="E45" s="54"/>
      <c r="F45" s="53"/>
      <c r="G45" s="53"/>
      <c r="H45" s="53"/>
      <c r="I45" s="53"/>
      <c r="J45" s="57"/>
      <c r="K45" s="58"/>
      <c r="L45" s="67">
        <f t="shared" si="2"/>
        <v>0</v>
      </c>
      <c r="M45" s="67">
        <f t="shared" si="3"/>
        <v>0</v>
      </c>
      <c r="N45" s="67">
        <f t="shared" si="11"/>
        <v>0</v>
      </c>
      <c r="O45" s="67">
        <f t="shared" ca="1" si="4"/>
        <v>0</v>
      </c>
      <c r="P45" s="67">
        <f t="shared" si="8"/>
        <v>0</v>
      </c>
      <c r="Q45" s="67">
        <f t="shared" si="6"/>
        <v>0</v>
      </c>
      <c r="R45" s="67">
        <f t="shared" si="9"/>
        <v>0</v>
      </c>
      <c r="S45" s="67">
        <f t="shared" ca="1" si="10"/>
        <v>0</v>
      </c>
      <c r="T45" s="69">
        <f ca="1">Tabuľka1[[#This Row],[Lump Sum - total]]</f>
        <v>0</v>
      </c>
    </row>
    <row r="46" spans="1:25" s="44" customFormat="1" x14ac:dyDescent="0.2">
      <c r="A46" s="52"/>
      <c r="B46" s="55"/>
      <c r="C46" s="53"/>
      <c r="D46" s="53"/>
      <c r="E46" s="54"/>
      <c r="F46" s="53"/>
      <c r="G46" s="53"/>
      <c r="H46" s="53"/>
      <c r="I46" s="53"/>
      <c r="J46" s="57"/>
      <c r="K46" s="58"/>
      <c r="L46" s="67">
        <f t="shared" si="2"/>
        <v>0</v>
      </c>
      <c r="M46" s="67">
        <f t="shared" si="3"/>
        <v>0</v>
      </c>
      <c r="N46" s="67">
        <f t="shared" si="11"/>
        <v>0</v>
      </c>
      <c r="O46" s="67">
        <f t="shared" ca="1" si="4"/>
        <v>0</v>
      </c>
      <c r="P46" s="67">
        <f t="shared" si="8"/>
        <v>0</v>
      </c>
      <c r="Q46" s="67">
        <f t="shared" si="6"/>
        <v>0</v>
      </c>
      <c r="R46" s="67">
        <f t="shared" si="9"/>
        <v>0</v>
      </c>
      <c r="S46" s="67">
        <f t="shared" ca="1" si="10"/>
        <v>0</v>
      </c>
      <c r="T46" s="69">
        <f ca="1">Tabuľka1[[#This Row],[Lump Sum - total]]</f>
        <v>0</v>
      </c>
    </row>
    <row r="47" spans="1:25" s="44" customFormat="1" x14ac:dyDescent="0.2">
      <c r="A47" s="52"/>
      <c r="B47" s="55"/>
      <c r="C47" s="53"/>
      <c r="D47" s="53"/>
      <c r="E47" s="54"/>
      <c r="F47" s="53"/>
      <c r="G47" s="53"/>
      <c r="H47" s="53"/>
      <c r="I47" s="53"/>
      <c r="J47" s="57"/>
      <c r="K47" s="58"/>
      <c r="L47" s="67">
        <f t="shared" si="2"/>
        <v>0</v>
      </c>
      <c r="M47" s="67">
        <f t="shared" si="3"/>
        <v>0</v>
      </c>
      <c r="N47" s="67">
        <f t="shared" si="11"/>
        <v>0</v>
      </c>
      <c r="O47" s="67">
        <f t="shared" ca="1" si="4"/>
        <v>0</v>
      </c>
      <c r="P47" s="67">
        <f t="shared" si="8"/>
        <v>0</v>
      </c>
      <c r="Q47" s="67">
        <f t="shared" si="6"/>
        <v>0</v>
      </c>
      <c r="R47" s="67">
        <f t="shared" si="9"/>
        <v>0</v>
      </c>
      <c r="S47" s="67">
        <f t="shared" ca="1" si="10"/>
        <v>0</v>
      </c>
      <c r="T47" s="69">
        <f ca="1">Tabuľka1[[#This Row],[Lump Sum - total]]</f>
        <v>0</v>
      </c>
    </row>
    <row r="48" spans="1:25" s="44" customFormat="1" x14ac:dyDescent="0.2">
      <c r="A48" s="52"/>
      <c r="B48" s="55"/>
      <c r="C48" s="53"/>
      <c r="D48" s="53"/>
      <c r="E48" s="54"/>
      <c r="F48" s="53"/>
      <c r="G48" s="53"/>
      <c r="H48" s="53"/>
      <c r="I48" s="53"/>
      <c r="J48" s="57"/>
      <c r="K48" s="58"/>
      <c r="L48" s="67">
        <f t="shared" si="2"/>
        <v>0</v>
      </c>
      <c r="M48" s="67">
        <f t="shared" si="3"/>
        <v>0</v>
      </c>
      <c r="N48" s="67">
        <f t="shared" si="11"/>
        <v>0</v>
      </c>
      <c r="O48" s="67">
        <f t="shared" ca="1" si="4"/>
        <v>0</v>
      </c>
      <c r="P48" s="67">
        <f t="shared" si="8"/>
        <v>0</v>
      </c>
      <c r="Q48" s="67">
        <f t="shared" si="6"/>
        <v>0</v>
      </c>
      <c r="R48" s="67">
        <f t="shared" si="9"/>
        <v>0</v>
      </c>
      <c r="S48" s="67">
        <f t="shared" ca="1" si="10"/>
        <v>0</v>
      </c>
      <c r="T48" s="69">
        <f ca="1">Tabuľka1[[#This Row],[Lump Sum - total]]</f>
        <v>0</v>
      </c>
      <c r="Y48" s="45"/>
    </row>
    <row r="49" spans="1:20" s="44" customFormat="1" x14ac:dyDescent="0.2">
      <c r="A49" s="52"/>
      <c r="B49" s="55"/>
      <c r="C49" s="53"/>
      <c r="D49" s="53"/>
      <c r="E49" s="54"/>
      <c r="F49" s="53"/>
      <c r="G49" s="53"/>
      <c r="H49" s="53"/>
      <c r="I49" s="53"/>
      <c r="J49" s="57"/>
      <c r="K49" s="58"/>
      <c r="L49" s="67">
        <f t="shared" si="2"/>
        <v>0</v>
      </c>
      <c r="M49" s="67">
        <f t="shared" si="3"/>
        <v>0</v>
      </c>
      <c r="N49" s="67">
        <f t="shared" si="11"/>
        <v>0</v>
      </c>
      <c r="O49" s="67">
        <f t="shared" ca="1" si="4"/>
        <v>0</v>
      </c>
      <c r="P49" s="67">
        <f t="shared" si="8"/>
        <v>0</v>
      </c>
      <c r="Q49" s="67">
        <f t="shared" si="6"/>
        <v>0</v>
      </c>
      <c r="R49" s="67">
        <f t="shared" si="9"/>
        <v>0</v>
      </c>
      <c r="S49" s="67">
        <f t="shared" ca="1" si="10"/>
        <v>0</v>
      </c>
      <c r="T49" s="69">
        <f ca="1">Tabuľka1[[#This Row],[Lump Sum - total]]</f>
        <v>0</v>
      </c>
    </row>
    <row r="50" spans="1:20" s="44" customFormat="1" x14ac:dyDescent="0.2">
      <c r="A50" s="52"/>
      <c r="B50" s="55"/>
      <c r="C50" s="53"/>
      <c r="D50" s="53"/>
      <c r="E50" s="54"/>
      <c r="F50" s="53"/>
      <c r="G50" s="53"/>
      <c r="H50" s="53"/>
      <c r="I50" s="53"/>
      <c r="J50" s="57"/>
      <c r="K50" s="56"/>
      <c r="L50" s="67">
        <f t="shared" si="2"/>
        <v>0</v>
      </c>
      <c r="M50" s="67">
        <f t="shared" si="3"/>
        <v>0</v>
      </c>
      <c r="N50" s="67">
        <f t="shared" si="11"/>
        <v>0</v>
      </c>
      <c r="O50" s="67">
        <f t="shared" ca="1" si="4"/>
        <v>0</v>
      </c>
      <c r="P50" s="67">
        <f t="shared" si="8"/>
        <v>0</v>
      </c>
      <c r="Q50" s="67">
        <f t="shared" si="6"/>
        <v>0</v>
      </c>
      <c r="R50" s="67">
        <f t="shared" si="9"/>
        <v>0</v>
      </c>
      <c r="S50" s="67">
        <f t="shared" ca="1" si="10"/>
        <v>0</v>
      </c>
      <c r="T50" s="69">
        <f ca="1">Tabuľka1[[#This Row],[Lump Sum - total]]</f>
        <v>0</v>
      </c>
    </row>
    <row r="51" spans="1:20" s="44" customFormat="1" x14ac:dyDescent="0.2">
      <c r="A51" s="52"/>
      <c r="B51" s="55"/>
      <c r="C51" s="53"/>
      <c r="D51" s="53"/>
      <c r="E51" s="54"/>
      <c r="F51" s="53"/>
      <c r="G51" s="53"/>
      <c r="H51" s="53"/>
      <c r="I51" s="53"/>
      <c r="J51" s="57"/>
      <c r="K51" s="56"/>
      <c r="L51" s="67">
        <f t="shared" si="2"/>
        <v>0</v>
      </c>
      <c r="M51" s="67">
        <f t="shared" si="3"/>
        <v>0</v>
      </c>
      <c r="N51" s="67">
        <f t="shared" si="11"/>
        <v>0</v>
      </c>
      <c r="O51" s="67">
        <f t="shared" ca="1" si="4"/>
        <v>0</v>
      </c>
      <c r="P51" s="67">
        <f t="shared" si="8"/>
        <v>0</v>
      </c>
      <c r="Q51" s="67">
        <f t="shared" si="6"/>
        <v>0</v>
      </c>
      <c r="R51" s="67">
        <f t="shared" si="9"/>
        <v>0</v>
      </c>
      <c r="S51" s="67">
        <f t="shared" ca="1" si="10"/>
        <v>0</v>
      </c>
      <c r="T51" s="69">
        <f ca="1">Tabuľka1[[#This Row],[Lump Sum - total]]</f>
        <v>0</v>
      </c>
    </row>
    <row r="52" spans="1:20" s="44" customFormat="1" x14ac:dyDescent="0.2">
      <c r="A52" s="52"/>
      <c r="B52" s="55"/>
      <c r="C52" s="53"/>
      <c r="D52" s="53"/>
      <c r="E52" s="54"/>
      <c r="F52" s="53"/>
      <c r="G52" s="53"/>
      <c r="H52" s="53"/>
      <c r="I52" s="53"/>
      <c r="J52" s="57"/>
      <c r="K52" s="56"/>
      <c r="L52" s="67">
        <f t="shared" si="2"/>
        <v>0</v>
      </c>
      <c r="M52" s="67">
        <f t="shared" si="3"/>
        <v>0</v>
      </c>
      <c r="N52" s="67">
        <f t="shared" si="11"/>
        <v>0</v>
      </c>
      <c r="O52" s="67">
        <f t="shared" ca="1" si="4"/>
        <v>0</v>
      </c>
      <c r="P52" s="67">
        <f t="shared" si="8"/>
        <v>0</v>
      </c>
      <c r="Q52" s="67">
        <f t="shared" si="6"/>
        <v>0</v>
      </c>
      <c r="R52" s="67">
        <f t="shared" si="9"/>
        <v>0</v>
      </c>
      <c r="S52" s="67">
        <f t="shared" ca="1" si="10"/>
        <v>0</v>
      </c>
      <c r="T52" s="69">
        <f ca="1">Tabuľka1[[#This Row],[Lump Sum - total]]</f>
        <v>0</v>
      </c>
    </row>
    <row r="53" spans="1:20" ht="12" thickBot="1" x14ac:dyDescent="0.25">
      <c r="A53" s="93" t="str">
        <f ca="1">IF(language="EN",INDIRECT(ADDRESS(MATCH(A54,terms_sk,0)+1,2,1,1,"Slovnik")),A54)</f>
        <v>Celkom:</v>
      </c>
      <c r="B53" s="68"/>
      <c r="C53" s="68"/>
      <c r="D53" s="68"/>
      <c r="E53" s="68"/>
      <c r="F53" s="68"/>
      <c r="G53" s="68"/>
      <c r="H53" s="68"/>
      <c r="I53" s="68"/>
      <c r="J53" s="68">
        <f>SUBTOTAL(109,Tabuľka1[[#All],[Stĺpec1]])</f>
        <v>0</v>
      </c>
      <c r="K53" s="94"/>
      <c r="L53" s="68"/>
      <c r="M53" s="68"/>
      <c r="N53" s="68"/>
      <c r="O53" s="68"/>
      <c r="P53" s="68"/>
      <c r="Q53" s="68"/>
      <c r="R53" s="68"/>
      <c r="S53" s="68"/>
      <c r="T53" s="68">
        <f ca="1">SUBTOTAL(109,Tabuľka1[[#All],[Stĺpec3]])</f>
        <v>0</v>
      </c>
    </row>
    <row r="54" spans="1:20" x14ac:dyDescent="0.2">
      <c r="A54" s="71" t="s">
        <v>10</v>
      </c>
    </row>
    <row r="55" spans="1:20" x14ac:dyDescent="0.2">
      <c r="A55" s="95"/>
    </row>
    <row r="56" spans="1:20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L56" s="96"/>
      <c r="M56" s="96"/>
      <c r="N56" s="96"/>
      <c r="O56" s="96"/>
      <c r="P56" s="96"/>
      <c r="Q56" s="96"/>
      <c r="R56" s="96"/>
      <c r="S56" s="96"/>
      <c r="T56" s="96"/>
    </row>
    <row r="57" spans="1:20" ht="12" thickBot="1" x14ac:dyDescent="0.25">
      <c r="A57" s="97" t="str">
        <f ca="1">IF(language="EN",INDIRECT(ADDRESS(MATCH(A58,terms_sk,0)+1,2,1,1,"Slovnik")),A58)</f>
        <v>PREHĽADY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</row>
    <row r="58" spans="1:20" ht="30" hidden="1" customHeight="1" thickBot="1" x14ac:dyDescent="0.25">
      <c r="A58" s="70" t="s">
        <v>30</v>
      </c>
    </row>
    <row r="59" spans="1:20" ht="30" customHeight="1" x14ac:dyDescent="0.2">
      <c r="A59" s="39" t="str">
        <f ca="1">IF(language="EN",INDIRECT(ADDRESS(MATCH(A60,terms_sk,0)+1,2,1,1,"Slovnik")),A60)</f>
        <v>Rozpočtová položka</v>
      </c>
      <c r="B59" s="153" t="str">
        <f ca="1">IF(language="EN",INDIRECT(ADDRESS(MATCH(B60,terms_sk,0)+1,2,1,1,"Slovnik")),B60)</f>
        <v>Spolu</v>
      </c>
      <c r="C59" s="150"/>
      <c r="D59" s="150"/>
      <c r="E59" s="150"/>
      <c r="F59" s="150"/>
      <c r="G59" s="150"/>
      <c r="H59" s="150"/>
      <c r="I59" s="150"/>
      <c r="J59" s="150"/>
      <c r="S59" s="98"/>
      <c r="T59" s="98"/>
    </row>
    <row r="60" spans="1:20" ht="30" hidden="1" customHeight="1" x14ac:dyDescent="0.2">
      <c r="A60" s="40" t="s">
        <v>176</v>
      </c>
      <c r="B60" s="154" t="s">
        <v>29</v>
      </c>
      <c r="C60" s="150"/>
      <c r="D60" s="150"/>
      <c r="E60" s="150"/>
      <c r="F60" s="150"/>
      <c r="G60" s="150"/>
      <c r="H60" s="150"/>
      <c r="I60" s="150"/>
      <c r="J60" s="150"/>
      <c r="S60" s="98"/>
      <c r="T60" s="98"/>
    </row>
    <row r="61" spans="1:20" ht="30" customHeight="1" x14ac:dyDescent="0.2">
      <c r="A61" s="41">
        <f t="array" ref="A61">IFERROR(INDEX($A$17:$A$52,MATCH(0,COUNTIF($A$60:$A60,$A$17:$A$52),0)),"")</f>
        <v>0</v>
      </c>
      <c r="B61" s="155">
        <f t="shared" ref="B61:B72" si="12">SUMIF(A17:A52,A61,J17:J52)</f>
        <v>0</v>
      </c>
      <c r="C61" s="151"/>
      <c r="D61" s="151"/>
      <c r="E61" s="151"/>
      <c r="F61" s="151"/>
      <c r="G61" s="151"/>
      <c r="H61" s="151"/>
      <c r="I61" s="151"/>
      <c r="J61" s="152"/>
      <c r="S61" s="98"/>
      <c r="T61" s="98"/>
    </row>
    <row r="62" spans="1:20" ht="30" customHeight="1" x14ac:dyDescent="0.2">
      <c r="A62" s="41" t="str">
        <f t="array" ref="A62">IFERROR(INDEX($A$17:$A$52,MATCH(0,COUNTIF($A$60:$A61,$A$17:$A$52),0)),"")</f>
        <v/>
      </c>
      <c r="B62" s="155">
        <f t="shared" ca="1" si="12"/>
        <v>0</v>
      </c>
      <c r="C62" s="151"/>
      <c r="D62" s="151"/>
      <c r="E62" s="151"/>
      <c r="F62" s="151"/>
      <c r="G62" s="151"/>
      <c r="H62" s="151"/>
      <c r="I62" s="151"/>
      <c r="J62" s="152"/>
      <c r="S62" s="98"/>
      <c r="T62" s="98"/>
    </row>
    <row r="63" spans="1:20" ht="30" customHeight="1" x14ac:dyDescent="0.2">
      <c r="A63" s="41" t="str">
        <f t="array" ref="A63">IFERROR(INDEX($A$17:$A$52,MATCH(0,COUNTIF($A$60:$A62,$A$17:$A$52),0)),"")</f>
        <v/>
      </c>
      <c r="B63" s="155">
        <f t="shared" ca="1" si="12"/>
        <v>0</v>
      </c>
      <c r="C63" s="151"/>
      <c r="D63" s="151"/>
      <c r="E63" s="151"/>
      <c r="F63" s="151"/>
      <c r="G63" s="151"/>
      <c r="H63" s="151"/>
      <c r="I63" s="151"/>
      <c r="J63" s="152"/>
      <c r="S63" s="98"/>
      <c r="T63" s="98"/>
    </row>
    <row r="64" spans="1:20" ht="30" customHeight="1" x14ac:dyDescent="0.2">
      <c r="A64" s="41" t="str">
        <f t="array" ref="A64">IFERROR(INDEX($A$17:$A$52,MATCH(0,COUNTIF($A$60:$A63,$A$17:$A$52),0)),"")</f>
        <v/>
      </c>
      <c r="B64" s="155">
        <f t="shared" ca="1" si="12"/>
        <v>0</v>
      </c>
      <c r="C64" s="151"/>
      <c r="D64" s="151"/>
      <c r="E64" s="151"/>
      <c r="F64" s="151"/>
      <c r="G64" s="151"/>
      <c r="H64" s="151"/>
      <c r="I64" s="151"/>
      <c r="J64" s="152"/>
      <c r="S64" s="98"/>
      <c r="T64" s="98"/>
    </row>
    <row r="65" spans="1:20" ht="30" customHeight="1" x14ac:dyDescent="0.2">
      <c r="A65" s="41" t="str">
        <f t="array" ref="A65">IFERROR(INDEX($A$17:$A$52,MATCH(0,COUNTIF($A$60:$A64,$A$17:$A$52),0)),"")</f>
        <v/>
      </c>
      <c r="B65" s="155">
        <f t="shared" ca="1" si="12"/>
        <v>0</v>
      </c>
      <c r="C65" s="151"/>
      <c r="D65" s="151"/>
      <c r="E65" s="151"/>
      <c r="F65" s="151"/>
      <c r="G65" s="151"/>
      <c r="H65" s="151"/>
      <c r="I65" s="151"/>
      <c r="J65" s="152"/>
      <c r="S65" s="98"/>
      <c r="T65" s="98"/>
    </row>
    <row r="66" spans="1:20" ht="30" customHeight="1" x14ac:dyDescent="0.2">
      <c r="A66" s="41" t="str">
        <f t="array" ref="A66">IFERROR(INDEX($A$17:$A$52,MATCH(0,COUNTIF($A$60:$A65,$A$17:$A$52),0)),"")</f>
        <v/>
      </c>
      <c r="B66" s="155">
        <f t="shared" ca="1" si="12"/>
        <v>0</v>
      </c>
      <c r="C66" s="151"/>
      <c r="D66" s="151"/>
      <c r="E66" s="151"/>
      <c r="F66" s="151"/>
      <c r="G66" s="151"/>
      <c r="H66" s="151"/>
      <c r="I66" s="151"/>
      <c r="J66" s="152"/>
      <c r="S66" s="98"/>
      <c r="T66" s="98"/>
    </row>
    <row r="67" spans="1:20" ht="30" customHeight="1" x14ac:dyDescent="0.2">
      <c r="A67" s="41" t="str">
        <f t="array" ref="A67">IFERROR(INDEX($A$17:$A$52,MATCH(0,COUNTIF($A$60:$A66,$A$17:$A$52),0)),"")</f>
        <v/>
      </c>
      <c r="B67" s="155">
        <f t="shared" ca="1" si="12"/>
        <v>0</v>
      </c>
      <c r="C67" s="151"/>
      <c r="D67" s="151"/>
      <c r="E67" s="151"/>
      <c r="F67" s="151"/>
      <c r="G67" s="151"/>
      <c r="H67" s="151"/>
      <c r="I67" s="151"/>
      <c r="J67" s="152"/>
      <c r="S67" s="98"/>
      <c r="T67" s="98"/>
    </row>
    <row r="68" spans="1:20" ht="30" customHeight="1" x14ac:dyDescent="0.2">
      <c r="A68" s="41" t="str">
        <f t="array" ref="A68">IFERROR(INDEX($A$17:$A$52,MATCH(0,COUNTIF($A$60:$A67,$A$17:$A$52),0)),"")</f>
        <v/>
      </c>
      <c r="B68" s="155">
        <f t="shared" ca="1" si="12"/>
        <v>0</v>
      </c>
      <c r="C68" s="151"/>
      <c r="D68" s="151"/>
      <c r="E68" s="151"/>
      <c r="F68" s="151"/>
      <c r="G68" s="151"/>
      <c r="H68" s="151"/>
      <c r="I68" s="151"/>
      <c r="J68" s="152"/>
      <c r="S68" s="98"/>
      <c r="T68" s="98"/>
    </row>
    <row r="69" spans="1:20" ht="30" customHeight="1" x14ac:dyDescent="0.2">
      <c r="A69" s="41" t="str">
        <f t="array" ref="A69">IFERROR(INDEX($A$17:$A$52,MATCH(0,COUNTIF($A$60:$A68,$A$17:$A$52),0)),"")</f>
        <v/>
      </c>
      <c r="B69" s="155">
        <f t="shared" ca="1" si="12"/>
        <v>0</v>
      </c>
      <c r="C69" s="151"/>
      <c r="D69" s="151"/>
      <c r="E69" s="151"/>
      <c r="F69" s="151"/>
      <c r="G69" s="151"/>
      <c r="H69" s="151"/>
      <c r="I69" s="151"/>
      <c r="J69" s="152"/>
      <c r="S69" s="98"/>
      <c r="T69" s="98"/>
    </row>
    <row r="70" spans="1:20" ht="30" customHeight="1" x14ac:dyDescent="0.2">
      <c r="A70" s="41" t="str">
        <f t="array" ref="A70">IFERROR(INDEX($A$17:$A$52,MATCH(0,COUNTIF($A$60:$A69,$A$17:$A$52),0)),"")</f>
        <v/>
      </c>
      <c r="B70" s="155">
        <f t="shared" ca="1" si="12"/>
        <v>0</v>
      </c>
      <c r="C70" s="151"/>
      <c r="D70" s="151"/>
      <c r="E70" s="151"/>
      <c r="F70" s="151"/>
      <c r="G70" s="151"/>
      <c r="H70" s="151"/>
      <c r="I70" s="151"/>
      <c r="J70" s="152"/>
      <c r="S70" s="98"/>
      <c r="T70" s="98"/>
    </row>
    <row r="71" spans="1:20" ht="30" customHeight="1" x14ac:dyDescent="0.2">
      <c r="A71" s="41" t="str">
        <f t="array" ref="A71">IFERROR(INDEX($A$17:$A$52,MATCH(0,COUNTIF($A$60:$A70,$A$17:$A$52),0)),"")</f>
        <v/>
      </c>
      <c r="B71" s="155">
        <f t="shared" ca="1" si="12"/>
        <v>0</v>
      </c>
      <c r="C71" s="151"/>
      <c r="D71" s="151"/>
      <c r="E71" s="151"/>
      <c r="F71" s="151"/>
      <c r="G71" s="151"/>
      <c r="H71" s="151"/>
      <c r="I71" s="151"/>
      <c r="J71" s="152"/>
      <c r="S71" s="98"/>
      <c r="T71" s="98"/>
    </row>
    <row r="72" spans="1:20" ht="30" customHeight="1" x14ac:dyDescent="0.2">
      <c r="A72" s="41" t="str">
        <f t="array" ref="A72">IFERROR(INDEX($A$17:$A$52,MATCH(0,COUNTIF($A$60:$A71,$A$17:$A$52),0)),"")</f>
        <v/>
      </c>
      <c r="B72" s="155">
        <f t="shared" ca="1" si="12"/>
        <v>0</v>
      </c>
      <c r="C72" s="151"/>
      <c r="D72" s="151"/>
      <c r="E72" s="151"/>
      <c r="F72" s="151"/>
      <c r="G72" s="151"/>
      <c r="H72" s="151"/>
      <c r="I72" s="151"/>
      <c r="J72" s="152"/>
      <c r="S72" s="98"/>
      <c r="T72" s="98"/>
    </row>
    <row r="73" spans="1:20" ht="30" customHeight="1" thickBot="1" x14ac:dyDescent="0.25">
      <c r="A73" s="99" t="s">
        <v>217</v>
      </c>
      <c r="B73" s="156">
        <f ca="1">SUM(B61:B72)</f>
        <v>0</v>
      </c>
      <c r="C73" s="151"/>
      <c r="D73" s="151"/>
      <c r="E73" s="151"/>
      <c r="F73" s="151"/>
      <c r="G73" s="151"/>
      <c r="H73" s="151"/>
      <c r="I73" s="151"/>
      <c r="J73" s="152"/>
      <c r="S73" s="98"/>
      <c r="T73" s="98"/>
    </row>
    <row r="74" spans="1:20" x14ac:dyDescent="0.2">
      <c r="A74" s="100"/>
      <c r="B74" s="101"/>
      <c r="C74" s="98"/>
      <c r="D74" s="98"/>
      <c r="E74" s="98"/>
      <c r="F74" s="98"/>
      <c r="G74" s="98"/>
      <c r="H74" s="98"/>
      <c r="I74" s="98"/>
      <c r="J74" s="98"/>
      <c r="S74" s="98"/>
      <c r="T74" s="98"/>
    </row>
    <row r="75" spans="1:20" x14ac:dyDescent="0.2">
      <c r="A75" s="100"/>
      <c r="B75" s="98"/>
      <c r="C75" s="98"/>
      <c r="D75" s="98"/>
      <c r="E75" s="98"/>
      <c r="F75" s="98"/>
      <c r="G75" s="98"/>
      <c r="H75" s="98"/>
      <c r="I75" s="98"/>
      <c r="M75" s="98"/>
      <c r="N75" s="98"/>
      <c r="O75" s="98"/>
      <c r="P75" s="76"/>
      <c r="Q75" s="76"/>
      <c r="R75" s="76"/>
    </row>
    <row r="76" spans="1:20" ht="39" customHeight="1" x14ac:dyDescent="0.2">
      <c r="A76" s="157" t="str">
        <f ca="1">IF(language="EN",INDIRECT(ADDRESS(MATCH(A77,terms_sk,0)+1,2,1,1,"Slovnik")),A77)</f>
        <v>Dátum:</v>
      </c>
      <c r="B76" s="109"/>
      <c r="C76" s="102"/>
      <c r="D76" s="102"/>
      <c r="E76" s="102"/>
    </row>
    <row r="77" spans="1:20" x14ac:dyDescent="0.2">
      <c r="A77" s="103" t="s">
        <v>0</v>
      </c>
      <c r="B77" s="76"/>
      <c r="C77" s="76"/>
      <c r="D77" s="76"/>
      <c r="E77" s="76"/>
    </row>
    <row r="78" spans="1:20" ht="36" customHeight="1" x14ac:dyDescent="0.2">
      <c r="A78" s="157" t="str">
        <f ca="1">IF(language="EN",INDIRECT(ADDRESS(MATCH(A79,terms_sk,0)+1,2,1,1,"Slovnik")),A79)</f>
        <v xml:space="preserve">Meno a priezvisko zodpovednej osoby: </v>
      </c>
      <c r="B78" s="109"/>
      <c r="C78" s="104"/>
      <c r="D78" s="104"/>
      <c r="E78" s="104"/>
    </row>
    <row r="79" spans="1:20" x14ac:dyDescent="0.2">
      <c r="A79" s="103" t="s">
        <v>39</v>
      </c>
      <c r="B79" s="76" t="s">
        <v>12</v>
      </c>
      <c r="C79" s="76"/>
      <c r="D79" s="76"/>
      <c r="E79" s="76"/>
    </row>
    <row r="80" spans="1:20" ht="36" customHeight="1" x14ac:dyDescent="0.2">
      <c r="A80" s="157" t="str">
        <f ca="1">IF(language="EN",INDIRECT(ADDRESS(MATCH(A81,terms_sk,0)+1,2,1,1,"Slovnik")),A81)</f>
        <v>Pracovná pozícia:</v>
      </c>
      <c r="B80" s="109"/>
      <c r="C80" s="104"/>
      <c r="D80" s="104"/>
      <c r="E80" s="104"/>
    </row>
    <row r="81" spans="1:3" x14ac:dyDescent="0.2">
      <c r="A81" s="103" t="s">
        <v>40</v>
      </c>
      <c r="C81" s="70" t="s">
        <v>12</v>
      </c>
    </row>
  </sheetData>
  <sheetProtection sheet="1" objects="1" scenarios="1" insertRows="0" deleteRows="0"/>
  <protectedRanges>
    <protectedRange sqref="B36:B49 C36:C52 T16 K18:K49 A15:A53 B18:C35 I18:J52 E35:H49 I17:K17 H17:H34 B15:S16 E18:G34 B17:G17 D18:D52 L17:T52" name="Rozsah1"/>
    <protectedRange sqref="T14" name="Rozsah1_1"/>
  </protectedRanges>
  <phoneticPr fontId="0" type="noConversion"/>
  <dataValidations count="8">
    <dataValidation type="list" allowBlank="1" showInputMessage="1" showErrorMessage="1" sqref="G35:H37 F17:F37">
      <formula1>IF(language="EN",Countries,Krajiny)</formula1>
    </dataValidation>
    <dataValidation type="list" allowBlank="1" showInputMessage="1" showErrorMessage="1" sqref="D6:E6 F5:H5">
      <formula1>"SK,EN"</formula1>
    </dataValidation>
    <dataValidation type="whole" allowBlank="1" showInputMessage="1" showErrorMessage="1" errorTitle="Nesprávny údaj / Incorrect entry" error="Povolené sú len celé čísla _x000a_Only integers allowes" sqref="E17:E52 I17:J52">
      <formula1>0</formula1>
      <formula2>50000</formula2>
    </dataValidation>
    <dataValidation type="list" allowBlank="1" showInputMessage="1" showErrorMessage="1" sqref="F38:H52">
      <formula1>IF(language="EN",Countries,"Krajiny")</formula1>
    </dataValidation>
    <dataValidation type="list" allowBlank="1" showInputMessage="1" showErrorMessage="1" sqref="C17:C52">
      <formula1>IF(language="EN",Trip,Cesta)</formula1>
    </dataValidation>
    <dataValidation allowBlank="1" showInputMessage="1" showErrorMessage="1" errorTitle="Nesprávny údaj / Incorrect entry" error="Povolené sú len celé čísla _x000a_Only integers allowes" sqref="L17:N52"/>
    <dataValidation type="list" allowBlank="1" showInputMessage="1" showErrorMessage="1" errorTitle="Nesprávny údaj / Incorrect entry" error="Povolené sú len celé čísla _x000a_Only integers allowes" sqref="D17:D52">
      <formula1>zones</formula1>
    </dataValidation>
    <dataValidation type="list" allowBlank="1" showInputMessage="1" showErrorMessage="1" sqref="G17:H34">
      <formula1>IF(language="EN",response,odpoved)</formula1>
    </dataValidation>
  </dataValidations>
  <pageMargins left="0.39370078740157483" right="0.39370078740157483" top="0.98425196850393704" bottom="0.98425196850393704" header="0.51181102362204722" footer="0.51181102362204722"/>
  <pageSetup paperSize="9" scale="47" fitToHeight="0" orientation="landscape" r:id="rId1"/>
  <headerFooter alignWithMargins="0"/>
  <rowBreaks count="2" manualBreakCount="2">
    <brk id="55" max="16383" man="1"/>
    <brk id="74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topLeftCell="A25" workbookViewId="0">
      <selection activeCell="A61" sqref="A61"/>
    </sheetView>
  </sheetViews>
  <sheetFormatPr defaultRowHeight="12.75" x14ac:dyDescent="0.2"/>
  <cols>
    <col min="1" max="1" width="28.7109375" customWidth="1"/>
  </cols>
  <sheetData>
    <row r="1" spans="1:2" x14ac:dyDescent="0.2">
      <c r="A1" s="2" t="s">
        <v>110</v>
      </c>
      <c r="B1" s="2" t="s">
        <v>113</v>
      </c>
    </row>
    <row r="2" spans="1:2" x14ac:dyDescent="0.2">
      <c r="A2" s="2" t="s">
        <v>264</v>
      </c>
      <c r="B2" s="2" t="s">
        <v>114</v>
      </c>
    </row>
    <row r="3" spans="1:2" x14ac:dyDescent="0.2">
      <c r="A3" s="2" t="s">
        <v>234</v>
      </c>
      <c r="B3" s="2" t="s">
        <v>233</v>
      </c>
    </row>
    <row r="4" spans="1:2" x14ac:dyDescent="0.2">
      <c r="A4" s="2" t="s">
        <v>31</v>
      </c>
      <c r="B4" s="2" t="s">
        <v>115</v>
      </c>
    </row>
    <row r="5" spans="1:2" x14ac:dyDescent="0.2">
      <c r="A5" s="2" t="s">
        <v>111</v>
      </c>
      <c r="B5" s="2" t="s">
        <v>116</v>
      </c>
    </row>
    <row r="6" spans="1:2" x14ac:dyDescent="0.2">
      <c r="A6" s="2" t="s">
        <v>41</v>
      </c>
      <c r="B6" s="2" t="s">
        <v>117</v>
      </c>
    </row>
    <row r="7" spans="1:2" x14ac:dyDescent="0.2">
      <c r="A7" t="s">
        <v>14</v>
      </c>
      <c r="B7" s="2" t="s">
        <v>118</v>
      </c>
    </row>
    <row r="8" spans="1:2" x14ac:dyDescent="0.2">
      <c r="A8" t="s">
        <v>16</v>
      </c>
      <c r="B8" s="2" t="s">
        <v>119</v>
      </c>
    </row>
    <row r="9" spans="1:2" x14ac:dyDescent="0.2">
      <c r="A9" t="s">
        <v>17</v>
      </c>
      <c r="B9" s="2" t="s">
        <v>120</v>
      </c>
    </row>
    <row r="10" spans="1:2" x14ac:dyDescent="0.2">
      <c r="A10" t="s">
        <v>18</v>
      </c>
      <c r="B10" s="2" t="s">
        <v>121</v>
      </c>
    </row>
    <row r="11" spans="1:2" x14ac:dyDescent="0.2">
      <c r="A11" t="s">
        <v>19</v>
      </c>
      <c r="B11" s="2" t="s">
        <v>122</v>
      </c>
    </row>
    <row r="12" spans="1:2" x14ac:dyDescent="0.2">
      <c r="A12" t="s">
        <v>20</v>
      </c>
      <c r="B12" s="2" t="s">
        <v>123</v>
      </c>
    </row>
    <row r="13" spans="1:2" x14ac:dyDescent="0.2">
      <c r="A13" t="s">
        <v>21</v>
      </c>
      <c r="B13" s="2" t="s">
        <v>124</v>
      </c>
    </row>
    <row r="14" spans="1:2" x14ac:dyDescent="0.2">
      <c r="A14" t="s">
        <v>22</v>
      </c>
      <c r="B14" s="2" t="s">
        <v>125</v>
      </c>
    </row>
    <row r="15" spans="1:2" x14ac:dyDescent="0.2">
      <c r="A15" t="s">
        <v>23</v>
      </c>
      <c r="B15" s="2" t="s">
        <v>126</v>
      </c>
    </row>
    <row r="16" spans="1:2" x14ac:dyDescent="0.2">
      <c r="A16" t="s">
        <v>15</v>
      </c>
      <c r="B16" s="2" t="s">
        <v>127</v>
      </c>
    </row>
    <row r="17" spans="1:2" x14ac:dyDescent="0.2">
      <c r="A17" t="s">
        <v>24</v>
      </c>
      <c r="B17" s="2" t="s">
        <v>128</v>
      </c>
    </row>
    <row r="18" spans="1:2" x14ac:dyDescent="0.2">
      <c r="A18" t="s">
        <v>25</v>
      </c>
      <c r="B18" s="2" t="s">
        <v>25</v>
      </c>
    </row>
    <row r="19" spans="1:2" x14ac:dyDescent="0.2">
      <c r="A19" t="s">
        <v>26</v>
      </c>
      <c r="B19" s="2" t="s">
        <v>26</v>
      </c>
    </row>
    <row r="20" spans="1:2" x14ac:dyDescent="0.2">
      <c r="A20" t="s">
        <v>27</v>
      </c>
      <c r="B20" s="2" t="s">
        <v>27</v>
      </c>
    </row>
    <row r="21" spans="1:2" x14ac:dyDescent="0.2">
      <c r="A21" t="s">
        <v>28</v>
      </c>
      <c r="B21" s="2" t="s">
        <v>28</v>
      </c>
    </row>
    <row r="22" spans="1:2" x14ac:dyDescent="0.2">
      <c r="A22" t="s">
        <v>29</v>
      </c>
      <c r="B22" s="2" t="s">
        <v>129</v>
      </c>
    </row>
    <row r="23" spans="1:2" x14ac:dyDescent="0.2">
      <c r="A23" s="2" t="s">
        <v>10</v>
      </c>
      <c r="B23" s="2" t="s">
        <v>130</v>
      </c>
    </row>
    <row r="24" spans="1:2" x14ac:dyDescent="0.2">
      <c r="A24" s="2" t="s">
        <v>3</v>
      </c>
      <c r="B24" s="2" t="s">
        <v>131</v>
      </c>
    </row>
    <row r="25" spans="1:2" x14ac:dyDescent="0.2">
      <c r="A25" t="s">
        <v>132</v>
      </c>
      <c r="B25" s="2" t="s">
        <v>133</v>
      </c>
    </row>
    <row r="26" spans="1:2" x14ac:dyDescent="0.2">
      <c r="A26" s="2" t="s">
        <v>4</v>
      </c>
      <c r="B26" s="2" t="s">
        <v>134</v>
      </c>
    </row>
    <row r="27" spans="1:2" x14ac:dyDescent="0.2">
      <c r="A27" t="s">
        <v>30</v>
      </c>
      <c r="B27" s="2" t="s">
        <v>135</v>
      </c>
    </row>
    <row r="28" spans="1:2" x14ac:dyDescent="0.2">
      <c r="A28" t="s">
        <v>37</v>
      </c>
      <c r="B28" s="2" t="s">
        <v>136</v>
      </c>
    </row>
    <row r="29" spans="1:2" x14ac:dyDescent="0.2">
      <c r="A29" t="s">
        <v>137</v>
      </c>
      <c r="B29" s="2" t="s">
        <v>138</v>
      </c>
    </row>
    <row r="30" spans="1:2" x14ac:dyDescent="0.2">
      <c r="A30" t="s">
        <v>42</v>
      </c>
      <c r="B30" s="2" t="s">
        <v>139</v>
      </c>
    </row>
    <row r="31" spans="1:2" x14ac:dyDescent="0.2">
      <c r="A31" s="2" t="s">
        <v>210</v>
      </c>
      <c r="B31" s="2" t="s">
        <v>211</v>
      </c>
    </row>
    <row r="32" spans="1:2" x14ac:dyDescent="0.2">
      <c r="A32" t="s">
        <v>112</v>
      </c>
      <c r="B32" s="2" t="s">
        <v>216</v>
      </c>
    </row>
    <row r="33" spans="1:2" x14ac:dyDescent="0.2">
      <c r="A33" t="s">
        <v>43</v>
      </c>
      <c r="B33" s="2" t="s">
        <v>140</v>
      </c>
    </row>
    <row r="34" spans="1:2" x14ac:dyDescent="0.2">
      <c r="A34" s="2" t="s">
        <v>206</v>
      </c>
      <c r="B34" s="2" t="s">
        <v>207</v>
      </c>
    </row>
    <row r="35" spans="1:2" x14ac:dyDescent="0.2">
      <c r="A35" s="2" t="s">
        <v>208</v>
      </c>
      <c r="B35" s="2" t="s">
        <v>209</v>
      </c>
    </row>
    <row r="36" spans="1:2" x14ac:dyDescent="0.2">
      <c r="A36" t="s">
        <v>132</v>
      </c>
      <c r="B36" s="2" t="s">
        <v>133</v>
      </c>
    </row>
    <row r="37" spans="1:2" x14ac:dyDescent="0.2">
      <c r="A37" s="2" t="s">
        <v>142</v>
      </c>
      <c r="B37" s="2" t="s">
        <v>143</v>
      </c>
    </row>
    <row r="38" spans="1:2" x14ac:dyDescent="0.2">
      <c r="A38" s="2" t="s">
        <v>144</v>
      </c>
      <c r="B38" s="2" t="s">
        <v>145</v>
      </c>
    </row>
    <row r="39" spans="1:2" x14ac:dyDescent="0.2">
      <c r="A39" t="s">
        <v>146</v>
      </c>
      <c r="B39" s="2" t="s">
        <v>147</v>
      </c>
    </row>
    <row r="40" spans="1:2" x14ac:dyDescent="0.2">
      <c r="A40" t="s">
        <v>154</v>
      </c>
      <c r="B40" s="2" t="s">
        <v>155</v>
      </c>
    </row>
    <row r="41" spans="1:2" x14ac:dyDescent="0.2">
      <c r="A41" s="2" t="s">
        <v>229</v>
      </c>
      <c r="B41" s="2" t="s">
        <v>230</v>
      </c>
    </row>
    <row r="42" spans="1:2" x14ac:dyDescent="0.2">
      <c r="A42" s="2" t="s">
        <v>157</v>
      </c>
      <c r="B42" s="2" t="s">
        <v>156</v>
      </c>
    </row>
    <row r="43" spans="1:2" x14ac:dyDescent="0.2">
      <c r="A43" s="2" t="s">
        <v>158</v>
      </c>
      <c r="B43" s="2" t="s">
        <v>159</v>
      </c>
    </row>
    <row r="44" spans="1:2" x14ac:dyDescent="0.2">
      <c r="A44" t="s">
        <v>1</v>
      </c>
      <c r="B44" t="s">
        <v>161</v>
      </c>
    </row>
    <row r="45" spans="1:2" x14ac:dyDescent="0.2">
      <c r="A45" t="s">
        <v>160</v>
      </c>
      <c r="B45" t="s">
        <v>162</v>
      </c>
    </row>
    <row r="46" spans="1:2" x14ac:dyDescent="0.2">
      <c r="A46" t="s">
        <v>5</v>
      </c>
      <c r="B46" t="s">
        <v>163</v>
      </c>
    </row>
    <row r="47" spans="1:2" x14ac:dyDescent="0.2">
      <c r="A47" t="s">
        <v>38</v>
      </c>
      <c r="B47" t="s">
        <v>164</v>
      </c>
    </row>
    <row r="48" spans="1:2" x14ac:dyDescent="0.2">
      <c r="A48" t="s">
        <v>13</v>
      </c>
      <c r="B48" s="2" t="s">
        <v>201</v>
      </c>
    </row>
    <row r="49" spans="1:2" x14ac:dyDescent="0.2">
      <c r="A49" s="2" t="s">
        <v>239</v>
      </c>
      <c r="B49" s="2" t="s">
        <v>240</v>
      </c>
    </row>
    <row r="50" spans="1:2" x14ac:dyDescent="0.2">
      <c r="A50" t="s">
        <v>35</v>
      </c>
      <c r="B50" t="s">
        <v>165</v>
      </c>
    </row>
    <row r="51" spans="1:2" x14ac:dyDescent="0.2">
      <c r="A51" t="s">
        <v>3</v>
      </c>
      <c r="B51" t="s">
        <v>131</v>
      </c>
    </row>
    <row r="52" spans="1:2" x14ac:dyDescent="0.2">
      <c r="A52" t="s">
        <v>32</v>
      </c>
      <c r="B52" t="s">
        <v>166</v>
      </c>
    </row>
    <row r="53" spans="1:2" x14ac:dyDescent="0.2">
      <c r="A53" t="s">
        <v>33</v>
      </c>
      <c r="B53" t="s">
        <v>167</v>
      </c>
    </row>
    <row r="54" spans="1:2" x14ac:dyDescent="0.2">
      <c r="A54" t="s">
        <v>34</v>
      </c>
      <c r="B54" t="s">
        <v>168</v>
      </c>
    </row>
    <row r="55" spans="1:2" x14ac:dyDescent="0.2">
      <c r="A55" t="s">
        <v>36</v>
      </c>
      <c r="B55" t="s">
        <v>169</v>
      </c>
    </row>
    <row r="56" spans="1:2" x14ac:dyDescent="0.2">
      <c r="A56" t="s">
        <v>2</v>
      </c>
      <c r="B56" t="s">
        <v>170</v>
      </c>
    </row>
    <row r="57" spans="1:2" x14ac:dyDescent="0.2">
      <c r="A57" s="2" t="s">
        <v>0</v>
      </c>
      <c r="B57" s="2" t="s">
        <v>171</v>
      </c>
    </row>
    <row r="58" spans="1:2" x14ac:dyDescent="0.2">
      <c r="A58" s="2" t="s">
        <v>39</v>
      </c>
      <c r="B58" s="2" t="s">
        <v>200</v>
      </c>
    </row>
    <row r="59" spans="1:2" x14ac:dyDescent="0.2">
      <c r="A59" s="2" t="s">
        <v>172</v>
      </c>
      <c r="B59" s="2" t="s">
        <v>174</v>
      </c>
    </row>
    <row r="60" spans="1:2" x14ac:dyDescent="0.2">
      <c r="A60" t="s">
        <v>265</v>
      </c>
      <c r="B60" s="2" t="s">
        <v>173</v>
      </c>
    </row>
    <row r="61" spans="1:2" x14ac:dyDescent="0.2">
      <c r="A61" t="s">
        <v>40</v>
      </c>
      <c r="B61" s="2" t="s">
        <v>175</v>
      </c>
    </row>
    <row r="62" spans="1:2" x14ac:dyDescent="0.2">
      <c r="A62" t="s">
        <v>176</v>
      </c>
      <c r="B62" s="2" t="s">
        <v>177</v>
      </c>
    </row>
    <row r="63" spans="1:2" x14ac:dyDescent="0.2">
      <c r="A63" t="s">
        <v>178</v>
      </c>
      <c r="B63" s="2" t="s">
        <v>179</v>
      </c>
    </row>
    <row r="64" spans="1:2" x14ac:dyDescent="0.2">
      <c r="A64" s="2" t="s">
        <v>219</v>
      </c>
      <c r="B64" s="2" t="s">
        <v>220</v>
      </c>
    </row>
    <row r="65" spans="1:2" x14ac:dyDescent="0.2">
      <c r="A65" t="s">
        <v>180</v>
      </c>
      <c r="B65" s="2" t="s">
        <v>188</v>
      </c>
    </row>
    <row r="66" spans="1:2" x14ac:dyDescent="0.2">
      <c r="A66" t="s">
        <v>181</v>
      </c>
      <c r="B66" s="2" t="s">
        <v>189</v>
      </c>
    </row>
    <row r="67" spans="1:2" x14ac:dyDescent="0.2">
      <c r="A67" t="s">
        <v>182</v>
      </c>
      <c r="B67" s="2" t="s">
        <v>190</v>
      </c>
    </row>
    <row r="68" spans="1:2" x14ac:dyDescent="0.2">
      <c r="A68" t="s">
        <v>183</v>
      </c>
      <c r="B68" s="2" t="s">
        <v>191</v>
      </c>
    </row>
    <row r="69" spans="1:2" x14ac:dyDescent="0.2">
      <c r="A69" t="s">
        <v>184</v>
      </c>
      <c r="B69" s="2" t="s">
        <v>192</v>
      </c>
    </row>
    <row r="70" spans="1:2" x14ac:dyDescent="0.2">
      <c r="A70" t="s">
        <v>221</v>
      </c>
      <c r="B70" s="2" t="s">
        <v>222</v>
      </c>
    </row>
    <row r="71" spans="1:2" x14ac:dyDescent="0.2">
      <c r="A71" t="s">
        <v>185</v>
      </c>
      <c r="B71" s="2" t="s">
        <v>193</v>
      </c>
    </row>
    <row r="72" spans="1:2" x14ac:dyDescent="0.2">
      <c r="A72" t="s">
        <v>186</v>
      </c>
      <c r="B72" s="2" t="s">
        <v>194</v>
      </c>
    </row>
    <row r="73" spans="1:2" x14ac:dyDescent="0.2">
      <c r="A73" t="s">
        <v>187</v>
      </c>
      <c r="B73" s="2" t="s">
        <v>195</v>
      </c>
    </row>
    <row r="74" spans="1:2" x14ac:dyDescent="0.2">
      <c r="A74" s="2" t="s">
        <v>196</v>
      </c>
      <c r="B74" s="2" t="s">
        <v>197</v>
      </c>
    </row>
    <row r="75" spans="1:2" x14ac:dyDescent="0.2">
      <c r="A75" s="2" t="s">
        <v>237</v>
      </c>
      <c r="B75" s="2" t="s">
        <v>238</v>
      </c>
    </row>
    <row r="76" spans="1:2" x14ac:dyDescent="0.2">
      <c r="A76" s="2" t="s">
        <v>202</v>
      </c>
      <c r="B76" s="2" t="s">
        <v>203</v>
      </c>
    </row>
    <row r="77" spans="1:2" x14ac:dyDescent="0.2">
      <c r="A77" s="2" t="s">
        <v>212</v>
      </c>
      <c r="B77" s="2" t="s">
        <v>214</v>
      </c>
    </row>
    <row r="78" spans="1:2" x14ac:dyDescent="0.2">
      <c r="A78" s="2" t="s">
        <v>213</v>
      </c>
      <c r="B78" s="2" t="s">
        <v>215</v>
      </c>
    </row>
    <row r="79" spans="1:2" x14ac:dyDescent="0.2">
      <c r="A79" s="2" t="s">
        <v>231</v>
      </c>
      <c r="B79" s="2" t="s">
        <v>232</v>
      </c>
    </row>
    <row r="80" spans="1:2" x14ac:dyDescent="0.2">
      <c r="A80" t="s">
        <v>235</v>
      </c>
      <c r="B80" s="2" t="s">
        <v>236</v>
      </c>
    </row>
    <row r="81" spans="1:2" x14ac:dyDescent="0.2">
      <c r="A81" s="2" t="s">
        <v>242</v>
      </c>
      <c r="B81" s="2" t="s">
        <v>241</v>
      </c>
    </row>
    <row r="82" spans="1:2" x14ac:dyDescent="0.2">
      <c r="A82" s="2" t="s">
        <v>244</v>
      </c>
      <c r="B82" s="2" t="s">
        <v>245</v>
      </c>
    </row>
    <row r="83" spans="1:2" x14ac:dyDescent="0.2">
      <c r="A83" s="2" t="s">
        <v>262</v>
      </c>
      <c r="B83" s="2" t="s">
        <v>263</v>
      </c>
    </row>
    <row r="84" spans="1:2" x14ac:dyDescent="0.2">
      <c r="A84" t="s">
        <v>254</v>
      </c>
      <c r="B84" s="2" t="s">
        <v>255</v>
      </c>
    </row>
    <row r="85" spans="1:2" x14ac:dyDescent="0.2">
      <c r="A85" s="2" t="s">
        <v>256</v>
      </c>
      <c r="B85" s="2" t="s">
        <v>257</v>
      </c>
    </row>
    <row r="86" spans="1:2" x14ac:dyDescent="0.2">
      <c r="A86" t="s">
        <v>258</v>
      </c>
      <c r="B86" s="2" t="s">
        <v>259</v>
      </c>
    </row>
    <row r="87" spans="1:2" x14ac:dyDescent="0.2">
      <c r="A87" t="s">
        <v>260</v>
      </c>
      <c r="B87" s="2" t="s">
        <v>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K2" sqref="K2:K3"/>
    </sheetView>
  </sheetViews>
  <sheetFormatPr defaultRowHeight="12.75" x14ac:dyDescent="0.2"/>
  <cols>
    <col min="1" max="1" width="15.85546875" customWidth="1"/>
    <col min="2" max="2" width="17.42578125" customWidth="1"/>
    <col min="3" max="3" width="9.85546875" customWidth="1"/>
    <col min="12" max="12" width="16.85546875" customWidth="1"/>
  </cols>
  <sheetData>
    <row r="1" spans="1:13" x14ac:dyDescent="0.2">
      <c r="A1" s="2" t="s">
        <v>107</v>
      </c>
      <c r="B1" s="2" t="s">
        <v>108</v>
      </c>
      <c r="C1" s="2" t="s">
        <v>106</v>
      </c>
      <c r="E1" s="2" t="s">
        <v>149</v>
      </c>
      <c r="F1" s="2" t="s">
        <v>150</v>
      </c>
      <c r="G1" s="2" t="s">
        <v>198</v>
      </c>
      <c r="H1" s="2" t="s">
        <v>199</v>
      </c>
      <c r="I1" s="2" t="s">
        <v>218</v>
      </c>
      <c r="J1" s="2" t="s">
        <v>223</v>
      </c>
      <c r="K1" s="2" t="s">
        <v>226</v>
      </c>
      <c r="L1" s="2" t="s">
        <v>253</v>
      </c>
      <c r="M1" s="2" t="s">
        <v>252</v>
      </c>
    </row>
    <row r="2" spans="1:13" x14ac:dyDescent="0.2">
      <c r="A2" s="2" t="s">
        <v>98</v>
      </c>
      <c r="B2" s="2" t="s">
        <v>99</v>
      </c>
      <c r="C2" s="2">
        <v>275</v>
      </c>
      <c r="E2" s="2" t="s">
        <v>148</v>
      </c>
      <c r="F2" s="2" t="s">
        <v>151</v>
      </c>
      <c r="G2" s="32">
        <v>43466</v>
      </c>
      <c r="H2" t="str">
        <f t="shared" ref="H2:H33" si="0">IF(language="EN",TEXT(G2,"[$-409]MMMM YYYY"),TEXT(G2,"MMMM YYYY"))</f>
        <v>január 2019</v>
      </c>
      <c r="I2" s="59">
        <v>9.59</v>
      </c>
      <c r="J2" t="s">
        <v>224</v>
      </c>
      <c r="K2" t="s">
        <v>227</v>
      </c>
      <c r="L2" t="s">
        <v>246</v>
      </c>
      <c r="M2" s="158">
        <v>30</v>
      </c>
    </row>
    <row r="3" spans="1:13" x14ac:dyDescent="0.2">
      <c r="A3" s="2" t="s">
        <v>100</v>
      </c>
      <c r="B3" s="2" t="s">
        <v>101</v>
      </c>
      <c r="C3" s="2">
        <v>349</v>
      </c>
      <c r="E3" s="2" t="s">
        <v>152</v>
      </c>
      <c r="F3" s="2" t="s">
        <v>153</v>
      </c>
      <c r="G3" s="32">
        <v>43497</v>
      </c>
      <c r="H3" t="str">
        <f t="shared" si="0"/>
        <v>február 2019</v>
      </c>
      <c r="J3" t="s">
        <v>225</v>
      </c>
      <c r="K3" t="s">
        <v>228</v>
      </c>
      <c r="L3" t="s">
        <v>247</v>
      </c>
      <c r="M3" s="158">
        <v>230</v>
      </c>
    </row>
    <row r="4" spans="1:13" x14ac:dyDescent="0.2">
      <c r="A4" s="2" t="s">
        <v>103</v>
      </c>
      <c r="B4" s="2" t="s">
        <v>102</v>
      </c>
      <c r="C4" s="2">
        <v>348</v>
      </c>
      <c r="G4" s="32">
        <v>43525</v>
      </c>
      <c r="H4" t="str">
        <f t="shared" si="0"/>
        <v>marec 2019</v>
      </c>
      <c r="L4" t="s">
        <v>248</v>
      </c>
      <c r="M4" s="158">
        <v>340</v>
      </c>
    </row>
    <row r="5" spans="1:13" x14ac:dyDescent="0.2">
      <c r="A5" s="2" t="s">
        <v>93</v>
      </c>
      <c r="B5" s="2" t="s">
        <v>67</v>
      </c>
      <c r="C5">
        <v>205</v>
      </c>
      <c r="G5" s="32">
        <v>43556</v>
      </c>
      <c r="H5" t="str">
        <f t="shared" si="0"/>
        <v>apríl 2019</v>
      </c>
      <c r="L5" t="s">
        <v>249</v>
      </c>
      <c r="M5" s="158">
        <v>450</v>
      </c>
    </row>
    <row r="6" spans="1:13" x14ac:dyDescent="0.2">
      <c r="A6" s="2" t="s">
        <v>141</v>
      </c>
      <c r="B6" s="2" t="s">
        <v>141</v>
      </c>
      <c r="C6" s="2">
        <v>0</v>
      </c>
      <c r="G6" s="32">
        <v>43586</v>
      </c>
      <c r="H6" t="str">
        <f t="shared" si="0"/>
        <v>máj 2019</v>
      </c>
      <c r="L6" t="s">
        <v>250</v>
      </c>
      <c r="M6" s="158">
        <v>660</v>
      </c>
    </row>
    <row r="7" spans="1:13" x14ac:dyDescent="0.2">
      <c r="A7" s="2" t="s">
        <v>72</v>
      </c>
      <c r="B7" s="2" t="s">
        <v>44</v>
      </c>
      <c r="C7">
        <v>225</v>
      </c>
      <c r="G7" s="32">
        <v>43617</v>
      </c>
      <c r="H7" t="str">
        <f t="shared" si="0"/>
        <v>jún 2019</v>
      </c>
      <c r="L7" t="s">
        <v>251</v>
      </c>
      <c r="M7" s="158">
        <v>1030</v>
      </c>
    </row>
    <row r="8" spans="1:13" x14ac:dyDescent="0.2">
      <c r="A8" s="2" t="s">
        <v>73</v>
      </c>
      <c r="B8" s="2" t="s">
        <v>45</v>
      </c>
      <c r="C8">
        <v>232</v>
      </c>
      <c r="G8" s="32">
        <v>43647</v>
      </c>
      <c r="H8" t="str">
        <f t="shared" si="0"/>
        <v>júl 2019</v>
      </c>
    </row>
    <row r="9" spans="1:13" x14ac:dyDescent="0.2">
      <c r="A9" s="2" t="s">
        <v>74</v>
      </c>
      <c r="B9" s="2" t="s">
        <v>46</v>
      </c>
      <c r="C9">
        <v>227</v>
      </c>
      <c r="G9" s="32">
        <v>43678</v>
      </c>
      <c r="H9" t="str">
        <f t="shared" si="0"/>
        <v>august 2019</v>
      </c>
    </row>
    <row r="10" spans="1:13" x14ac:dyDescent="0.2">
      <c r="A10" s="2" t="s">
        <v>75</v>
      </c>
      <c r="B10" s="2" t="s">
        <v>47</v>
      </c>
      <c r="C10">
        <v>180</v>
      </c>
      <c r="G10" s="32">
        <v>43709</v>
      </c>
      <c r="H10" t="str">
        <f t="shared" si="0"/>
        <v>september 2019</v>
      </c>
    </row>
    <row r="11" spans="1:13" x14ac:dyDescent="0.2">
      <c r="A11" s="2" t="s">
        <v>76</v>
      </c>
      <c r="B11" s="2" t="s">
        <v>48</v>
      </c>
      <c r="C11">
        <v>230</v>
      </c>
      <c r="G11" s="32">
        <v>43739</v>
      </c>
      <c r="H11" t="str">
        <f t="shared" si="0"/>
        <v>október 2019</v>
      </c>
    </row>
    <row r="12" spans="1:13" x14ac:dyDescent="0.2">
      <c r="A12" s="2" t="s">
        <v>49</v>
      </c>
      <c r="B12" s="2" t="s">
        <v>49</v>
      </c>
      <c r="C12">
        <v>238</v>
      </c>
      <c r="G12" s="32">
        <v>43770</v>
      </c>
      <c r="H12" t="str">
        <f t="shared" si="0"/>
        <v>november 2019</v>
      </c>
    </row>
    <row r="13" spans="1:13" x14ac:dyDescent="0.2">
      <c r="A13" s="2" t="s">
        <v>77</v>
      </c>
      <c r="B13" s="2" t="s">
        <v>50</v>
      </c>
      <c r="C13">
        <v>270</v>
      </c>
      <c r="G13" s="32">
        <v>43800</v>
      </c>
      <c r="H13" t="str">
        <f t="shared" si="0"/>
        <v>december 2019</v>
      </c>
    </row>
    <row r="14" spans="1:13" x14ac:dyDescent="0.2">
      <c r="A14" s="2" t="s">
        <v>78</v>
      </c>
      <c r="B14" s="2" t="s">
        <v>51</v>
      </c>
      <c r="C14">
        <v>181</v>
      </c>
      <c r="G14" s="32">
        <v>43831</v>
      </c>
      <c r="H14" t="str">
        <f t="shared" si="0"/>
        <v>január 2020</v>
      </c>
    </row>
    <row r="15" spans="1:13" x14ac:dyDescent="0.2">
      <c r="A15" s="2" t="s">
        <v>79</v>
      </c>
      <c r="B15" s="2" t="s">
        <v>52</v>
      </c>
      <c r="C15">
        <v>244</v>
      </c>
      <c r="G15" s="32">
        <v>43862</v>
      </c>
      <c r="H15" t="str">
        <f t="shared" si="0"/>
        <v>február 2020</v>
      </c>
    </row>
    <row r="16" spans="1:13" x14ac:dyDescent="0.2">
      <c r="A16" s="2" t="s">
        <v>80</v>
      </c>
      <c r="B16" s="2" t="s">
        <v>53</v>
      </c>
      <c r="C16">
        <v>245</v>
      </c>
      <c r="G16" s="32">
        <v>43891</v>
      </c>
      <c r="H16" t="str">
        <f t="shared" si="0"/>
        <v>marec 2020</v>
      </c>
    </row>
    <row r="17" spans="1:8" x14ac:dyDescent="0.2">
      <c r="A17" s="2" t="s">
        <v>81</v>
      </c>
      <c r="B17" s="2" t="s">
        <v>54</v>
      </c>
      <c r="C17">
        <v>208</v>
      </c>
      <c r="G17" s="32">
        <v>43922</v>
      </c>
      <c r="H17" t="str">
        <f t="shared" si="0"/>
        <v>apríl 2020</v>
      </c>
    </row>
    <row r="18" spans="1:8" x14ac:dyDescent="0.2">
      <c r="A18" s="2" t="s">
        <v>82</v>
      </c>
      <c r="B18" s="2" t="s">
        <v>55</v>
      </c>
      <c r="C18">
        <v>222</v>
      </c>
      <c r="G18" s="32">
        <v>43952</v>
      </c>
      <c r="H18" t="str">
        <f t="shared" si="0"/>
        <v>máj 2020</v>
      </c>
    </row>
    <row r="19" spans="1:8" x14ac:dyDescent="0.2">
      <c r="A19" s="2" t="s">
        <v>83</v>
      </c>
      <c r="B19" s="2" t="s">
        <v>56</v>
      </c>
      <c r="C19">
        <v>222</v>
      </c>
      <c r="G19" s="32">
        <v>43983</v>
      </c>
      <c r="H19" t="str">
        <f t="shared" si="0"/>
        <v>jún 2020</v>
      </c>
    </row>
    <row r="20" spans="1:8" x14ac:dyDescent="0.2">
      <c r="A20" s="2" t="s">
        <v>84</v>
      </c>
      <c r="B20" s="2" t="s">
        <v>57</v>
      </c>
      <c r="C20">
        <v>254</v>
      </c>
      <c r="G20" s="32">
        <v>44013</v>
      </c>
      <c r="H20" t="str">
        <f t="shared" si="0"/>
        <v>júl 2020</v>
      </c>
    </row>
    <row r="21" spans="1:8" x14ac:dyDescent="0.2">
      <c r="A21" s="2" t="s">
        <v>85</v>
      </c>
      <c r="B21" s="2" t="s">
        <v>58</v>
      </c>
      <c r="C21">
        <v>230</v>
      </c>
      <c r="G21" s="32">
        <v>44044</v>
      </c>
      <c r="H21" t="str">
        <f t="shared" si="0"/>
        <v>august 2020</v>
      </c>
    </row>
    <row r="22" spans="1:8" x14ac:dyDescent="0.2">
      <c r="A22" s="2" t="s">
        <v>86</v>
      </c>
      <c r="B22" s="2" t="s">
        <v>59</v>
      </c>
      <c r="C22">
        <v>211</v>
      </c>
      <c r="G22" s="32">
        <v>44075</v>
      </c>
      <c r="H22" t="str">
        <f t="shared" si="0"/>
        <v>september 2020</v>
      </c>
    </row>
    <row r="23" spans="1:8" x14ac:dyDescent="0.2">
      <c r="A23" s="2" t="s">
        <v>87</v>
      </c>
      <c r="B23" s="2" t="s">
        <v>60</v>
      </c>
      <c r="C23">
        <v>183</v>
      </c>
      <c r="G23" s="32">
        <v>44105</v>
      </c>
      <c r="H23" t="str">
        <f t="shared" si="0"/>
        <v>október 2020</v>
      </c>
    </row>
    <row r="24" spans="1:8" x14ac:dyDescent="0.2">
      <c r="A24" s="2" t="s">
        <v>88</v>
      </c>
      <c r="B24" s="2" t="s">
        <v>61</v>
      </c>
      <c r="C24">
        <v>237</v>
      </c>
      <c r="G24" s="32">
        <v>44136</v>
      </c>
      <c r="H24" t="str">
        <f t="shared" si="0"/>
        <v>november 2020</v>
      </c>
    </row>
    <row r="25" spans="1:8" x14ac:dyDescent="0.2">
      <c r="A25" s="2" t="s">
        <v>62</v>
      </c>
      <c r="B25" s="2" t="s">
        <v>62</v>
      </c>
      <c r="C25">
        <v>205</v>
      </c>
      <c r="G25" s="32">
        <v>44166</v>
      </c>
      <c r="H25" t="str">
        <f t="shared" si="0"/>
        <v>december 2020</v>
      </c>
    </row>
    <row r="26" spans="1:8" x14ac:dyDescent="0.2">
      <c r="A26" s="2" t="s">
        <v>89</v>
      </c>
      <c r="B26" s="2" t="s">
        <v>63</v>
      </c>
      <c r="C26">
        <v>263</v>
      </c>
      <c r="G26" s="32">
        <v>44197</v>
      </c>
      <c r="H26" t="str">
        <f t="shared" si="0"/>
        <v>január 2021</v>
      </c>
    </row>
    <row r="27" spans="1:8" x14ac:dyDescent="0.2">
      <c r="A27" s="2" t="s">
        <v>90</v>
      </c>
      <c r="B27" s="2" t="s">
        <v>64</v>
      </c>
      <c r="C27">
        <v>217</v>
      </c>
      <c r="G27" s="32">
        <v>44228</v>
      </c>
      <c r="H27" t="str">
        <f t="shared" si="0"/>
        <v>február 2021</v>
      </c>
    </row>
    <row r="28" spans="1:8" x14ac:dyDescent="0.2">
      <c r="A28" s="2" t="s">
        <v>91</v>
      </c>
      <c r="B28" s="2" t="s">
        <v>65</v>
      </c>
      <c r="C28">
        <v>204</v>
      </c>
      <c r="G28" s="32">
        <v>44256</v>
      </c>
      <c r="H28" t="str">
        <f t="shared" si="0"/>
        <v>marec 2021</v>
      </c>
    </row>
    <row r="29" spans="1:8" x14ac:dyDescent="0.2">
      <c r="A29" s="2" t="s">
        <v>92</v>
      </c>
      <c r="B29" s="2" t="s">
        <v>66</v>
      </c>
      <c r="C29">
        <v>222</v>
      </c>
      <c r="G29" s="32">
        <v>44287</v>
      </c>
      <c r="H29" t="str">
        <f t="shared" si="0"/>
        <v>apríl 2021</v>
      </c>
    </row>
    <row r="30" spans="1:8" x14ac:dyDescent="0.2">
      <c r="A30" s="2" t="s">
        <v>94</v>
      </c>
      <c r="B30" s="2" t="s">
        <v>68</v>
      </c>
      <c r="C30">
        <v>180</v>
      </c>
      <c r="G30" s="32">
        <v>44317</v>
      </c>
      <c r="H30" t="str">
        <f t="shared" si="0"/>
        <v>máj 2021</v>
      </c>
    </row>
    <row r="31" spans="1:8" x14ac:dyDescent="0.2">
      <c r="A31" s="2" t="s">
        <v>95</v>
      </c>
      <c r="B31" s="2" t="s">
        <v>69</v>
      </c>
      <c r="C31">
        <v>212</v>
      </c>
      <c r="G31" s="32">
        <v>44348</v>
      </c>
      <c r="H31" t="str">
        <f t="shared" si="0"/>
        <v>jún 2021</v>
      </c>
    </row>
    <row r="32" spans="1:8" x14ac:dyDescent="0.2">
      <c r="A32" s="2" t="s">
        <v>96</v>
      </c>
      <c r="B32" s="2" t="s">
        <v>70</v>
      </c>
      <c r="C32">
        <v>257</v>
      </c>
      <c r="G32" s="32">
        <v>44378</v>
      </c>
      <c r="H32" t="str">
        <f t="shared" si="0"/>
        <v>júl 2021</v>
      </c>
    </row>
    <row r="33" spans="1:8" x14ac:dyDescent="0.2">
      <c r="A33" s="2" t="s">
        <v>104</v>
      </c>
      <c r="B33" s="2" t="s">
        <v>105</v>
      </c>
      <c r="C33" s="2">
        <v>348</v>
      </c>
      <c r="G33" s="32">
        <v>44409</v>
      </c>
      <c r="H33" t="str">
        <f t="shared" si="0"/>
        <v>august 2021</v>
      </c>
    </row>
    <row r="34" spans="1:8" x14ac:dyDescent="0.2">
      <c r="A34" s="2" t="s">
        <v>97</v>
      </c>
      <c r="B34" s="2" t="s">
        <v>71</v>
      </c>
      <c r="C34">
        <v>276</v>
      </c>
      <c r="G34" s="32">
        <v>44440</v>
      </c>
      <c r="H34" t="str">
        <f t="shared" ref="H34:H65" si="1">IF(language="EN",TEXT(G34,"[$-409]MMMM YYYY"),TEXT(G34,"MMMM YYYY"))</f>
        <v>september 2021</v>
      </c>
    </row>
    <row r="35" spans="1:8" x14ac:dyDescent="0.2">
      <c r="G35" s="32">
        <v>44470</v>
      </c>
      <c r="H35" t="str">
        <f t="shared" si="1"/>
        <v>október 2021</v>
      </c>
    </row>
    <row r="36" spans="1:8" x14ac:dyDescent="0.2">
      <c r="G36" s="32">
        <v>44501</v>
      </c>
      <c r="H36" t="str">
        <f t="shared" si="1"/>
        <v>november 2021</v>
      </c>
    </row>
    <row r="37" spans="1:8" x14ac:dyDescent="0.2">
      <c r="G37" s="32">
        <v>44531</v>
      </c>
      <c r="H37" t="str">
        <f t="shared" si="1"/>
        <v>december 2021</v>
      </c>
    </row>
    <row r="38" spans="1:8" x14ac:dyDescent="0.2">
      <c r="G38" s="32">
        <v>44562</v>
      </c>
      <c r="H38" t="str">
        <f t="shared" si="1"/>
        <v>január 2022</v>
      </c>
    </row>
    <row r="39" spans="1:8" x14ac:dyDescent="0.2">
      <c r="G39" s="32">
        <v>44593</v>
      </c>
      <c r="H39" t="str">
        <f t="shared" si="1"/>
        <v>február 2022</v>
      </c>
    </row>
    <row r="40" spans="1:8" x14ac:dyDescent="0.2">
      <c r="G40" s="32">
        <v>44621</v>
      </c>
      <c r="H40" t="str">
        <f t="shared" si="1"/>
        <v>marec 2022</v>
      </c>
    </row>
    <row r="41" spans="1:8" x14ac:dyDescent="0.2">
      <c r="G41" s="32">
        <v>44652</v>
      </c>
      <c r="H41" t="str">
        <f t="shared" si="1"/>
        <v>apríl 2022</v>
      </c>
    </row>
    <row r="42" spans="1:8" x14ac:dyDescent="0.2">
      <c r="G42" s="32">
        <v>44682</v>
      </c>
      <c r="H42" t="str">
        <f t="shared" si="1"/>
        <v>máj 2022</v>
      </c>
    </row>
    <row r="43" spans="1:8" x14ac:dyDescent="0.2">
      <c r="G43" s="32">
        <v>44713</v>
      </c>
      <c r="H43" t="str">
        <f t="shared" si="1"/>
        <v>jún 2022</v>
      </c>
    </row>
    <row r="44" spans="1:8" x14ac:dyDescent="0.2">
      <c r="G44" s="32">
        <v>44743</v>
      </c>
      <c r="H44" t="str">
        <f t="shared" si="1"/>
        <v>júl 2022</v>
      </c>
    </row>
    <row r="45" spans="1:8" x14ac:dyDescent="0.2">
      <c r="G45" s="32">
        <v>44774</v>
      </c>
      <c r="H45" t="str">
        <f t="shared" si="1"/>
        <v>august 2022</v>
      </c>
    </row>
    <row r="46" spans="1:8" x14ac:dyDescent="0.2">
      <c r="G46" s="32">
        <v>44805</v>
      </c>
      <c r="H46" t="str">
        <f t="shared" si="1"/>
        <v>september 2022</v>
      </c>
    </row>
    <row r="47" spans="1:8" x14ac:dyDescent="0.2">
      <c r="G47" s="32">
        <v>44835</v>
      </c>
      <c r="H47" t="str">
        <f t="shared" si="1"/>
        <v>október 2022</v>
      </c>
    </row>
    <row r="48" spans="1:8" x14ac:dyDescent="0.2">
      <c r="G48" s="32">
        <v>44866</v>
      </c>
      <c r="H48" t="str">
        <f t="shared" si="1"/>
        <v>november 2022</v>
      </c>
    </row>
    <row r="49" spans="7:8" x14ac:dyDescent="0.2">
      <c r="G49" s="32">
        <v>44896</v>
      </c>
      <c r="H49" t="str">
        <f t="shared" si="1"/>
        <v>december 2022</v>
      </c>
    </row>
    <row r="50" spans="7:8" x14ac:dyDescent="0.2">
      <c r="G50" s="32">
        <v>44927</v>
      </c>
      <c r="H50" t="str">
        <f t="shared" si="1"/>
        <v>január 2023</v>
      </c>
    </row>
    <row r="51" spans="7:8" x14ac:dyDescent="0.2">
      <c r="G51" s="32">
        <v>44958</v>
      </c>
      <c r="H51" t="str">
        <f t="shared" si="1"/>
        <v>február 2023</v>
      </c>
    </row>
    <row r="52" spans="7:8" x14ac:dyDescent="0.2">
      <c r="G52" s="32">
        <v>44986</v>
      </c>
      <c r="H52" t="str">
        <f t="shared" si="1"/>
        <v>marec 2023</v>
      </c>
    </row>
    <row r="53" spans="7:8" x14ac:dyDescent="0.2">
      <c r="G53" s="32">
        <v>45017</v>
      </c>
      <c r="H53" t="str">
        <f t="shared" si="1"/>
        <v>apríl 2023</v>
      </c>
    </row>
    <row r="54" spans="7:8" x14ac:dyDescent="0.2">
      <c r="G54" s="32">
        <v>45047</v>
      </c>
      <c r="H54" t="str">
        <f t="shared" si="1"/>
        <v>máj 2023</v>
      </c>
    </row>
    <row r="55" spans="7:8" x14ac:dyDescent="0.2">
      <c r="G55" s="32">
        <v>45078</v>
      </c>
      <c r="H55" t="str">
        <f t="shared" si="1"/>
        <v>jún 2023</v>
      </c>
    </row>
    <row r="56" spans="7:8" x14ac:dyDescent="0.2">
      <c r="G56" s="32">
        <v>45108</v>
      </c>
      <c r="H56" t="str">
        <f t="shared" si="1"/>
        <v>júl 2023</v>
      </c>
    </row>
    <row r="57" spans="7:8" x14ac:dyDescent="0.2">
      <c r="G57" s="32">
        <v>45139</v>
      </c>
      <c r="H57" t="str">
        <f t="shared" si="1"/>
        <v>august 2023</v>
      </c>
    </row>
    <row r="58" spans="7:8" x14ac:dyDescent="0.2">
      <c r="G58" s="32">
        <v>45170</v>
      </c>
      <c r="H58" t="str">
        <f t="shared" si="1"/>
        <v>september 2023</v>
      </c>
    </row>
    <row r="59" spans="7:8" x14ac:dyDescent="0.2">
      <c r="G59" s="32">
        <v>45200</v>
      </c>
      <c r="H59" t="str">
        <f t="shared" si="1"/>
        <v>október 2023</v>
      </c>
    </row>
    <row r="60" spans="7:8" x14ac:dyDescent="0.2">
      <c r="G60" s="32">
        <v>45231</v>
      </c>
      <c r="H60" t="str">
        <f t="shared" si="1"/>
        <v>november 2023</v>
      </c>
    </row>
    <row r="61" spans="7:8" x14ac:dyDescent="0.2">
      <c r="G61" s="32">
        <v>45261</v>
      </c>
      <c r="H61" t="str">
        <f t="shared" si="1"/>
        <v>december 2023</v>
      </c>
    </row>
    <row r="62" spans="7:8" x14ac:dyDescent="0.2">
      <c r="G62" s="32">
        <v>45292</v>
      </c>
      <c r="H62" t="str">
        <f t="shared" si="1"/>
        <v>január 2024</v>
      </c>
    </row>
    <row r="63" spans="7:8" x14ac:dyDescent="0.2">
      <c r="G63" s="32">
        <v>45323</v>
      </c>
      <c r="H63" t="str">
        <f t="shared" si="1"/>
        <v>február 2024</v>
      </c>
    </row>
    <row r="64" spans="7:8" x14ac:dyDescent="0.2">
      <c r="G64" s="32">
        <v>45352</v>
      </c>
      <c r="H64" t="str">
        <f t="shared" si="1"/>
        <v>marec 2024</v>
      </c>
    </row>
    <row r="65" spans="7:8" x14ac:dyDescent="0.2">
      <c r="G65" s="32">
        <v>45383</v>
      </c>
      <c r="H65" t="str">
        <f t="shared" si="1"/>
        <v>apríl 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16</vt:i4>
      </vt:variant>
    </vt:vector>
  </HeadingPairs>
  <TitlesOfParts>
    <vt:vector size="20" baseType="lpstr">
      <vt:lpstr>Zamestnanci_Staff</vt:lpstr>
      <vt:lpstr>Cestovne_Travel</vt:lpstr>
      <vt:lpstr>Slovnik</vt:lpstr>
      <vt:lpstr>Ciselniky</vt:lpstr>
      <vt:lpstr>Cesta</vt:lpstr>
      <vt:lpstr>Countries</vt:lpstr>
      <vt:lpstr>in_kind_rate</vt:lpstr>
      <vt:lpstr>Krajiny</vt:lpstr>
      <vt:lpstr>language</vt:lpstr>
      <vt:lpstr>language1</vt:lpstr>
      <vt:lpstr>months</vt:lpstr>
      <vt:lpstr>Cestovne_Travel!Oblasť_tlače</vt:lpstr>
      <vt:lpstr>odpoved</vt:lpstr>
      <vt:lpstr>Per_Diems_Rates</vt:lpstr>
      <vt:lpstr>response</vt:lpstr>
      <vt:lpstr>table_distance_costs</vt:lpstr>
      <vt:lpstr>table_per_diems</vt:lpstr>
      <vt:lpstr>terms_sk</vt:lpstr>
      <vt:lpstr>Trip</vt:lpstr>
      <vt:lpstr>zones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Kovalcik Radomir</dc:creator>
  <cp:lastModifiedBy>Lukačin, Matúš</cp:lastModifiedBy>
  <cp:lastPrinted>2023-05-24T07:59:18Z</cp:lastPrinted>
  <dcterms:created xsi:type="dcterms:W3CDTF">2006-02-15T08:54:01Z</dcterms:created>
  <dcterms:modified xsi:type="dcterms:W3CDTF">2023-05-24T07:59:21Z</dcterms:modified>
</cp:coreProperties>
</file>